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/Downloads/"/>
    </mc:Choice>
  </mc:AlternateContent>
  <xr:revisionPtr revIDLastSave="0" documentId="13_ncr:1_{CC65AC8A-DECF-614B-849C-37CB303E40C1}" xr6:coauthVersionLast="43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Datos" sheetId="1" r:id="rId1"/>
  </sheets>
  <definedNames>
    <definedName name="_xlnm._FilterDatabase" localSheetId="0" hidden="1">Datos!$A$1:$P$83</definedName>
    <definedName name="_xlnm.Print_Area" localSheetId="0">Datos!$H$91:$M$106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27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J106" i="1" l="1"/>
  <c r="J105" i="1"/>
  <c r="J104" i="1"/>
  <c r="J103" i="1"/>
  <c r="M106" i="1" l="1"/>
  <c r="M105" i="1"/>
  <c r="M104" i="1"/>
  <c r="M103" i="1"/>
  <c r="M102" i="1"/>
  <c r="J102" i="1"/>
  <c r="M92" i="1"/>
  <c r="J92" i="1"/>
  <c r="M94" i="1"/>
  <c r="M96" i="1"/>
  <c r="M95" i="1"/>
  <c r="M93" i="1"/>
  <c r="J94" i="1"/>
  <c r="J95" i="1"/>
  <c r="J96" i="1"/>
  <c r="J93" i="1"/>
  <c r="I33" i="1" l="1"/>
  <c r="I34" i="1"/>
  <c r="I41" i="1"/>
  <c r="I32" i="1"/>
  <c r="I51" i="1"/>
  <c r="I65" i="1"/>
  <c r="I2" i="1"/>
  <c r="I42" i="1"/>
  <c r="I47" i="1"/>
  <c r="I22" i="1"/>
  <c r="I70" i="1"/>
  <c r="I44" i="1"/>
  <c r="I12" i="1"/>
  <c r="I52" i="1"/>
  <c r="I20" i="1"/>
  <c r="I24" i="1"/>
  <c r="I68" i="1"/>
  <c r="I73" i="1"/>
  <c r="I45" i="1"/>
  <c r="I58" i="1"/>
  <c r="I76" i="1"/>
  <c r="I74" i="1"/>
  <c r="I48" i="1"/>
  <c r="I43" i="1"/>
  <c r="I36" i="1"/>
  <c r="I9" i="1"/>
  <c r="I15" i="1"/>
  <c r="I14" i="1"/>
  <c r="I11" i="1"/>
  <c r="I6" i="1"/>
  <c r="I19" i="1"/>
  <c r="I8" i="1"/>
  <c r="I25" i="1"/>
  <c r="I18" i="1"/>
  <c r="I29" i="1"/>
  <c r="I66" i="1"/>
  <c r="I21" i="1"/>
  <c r="I30" i="1"/>
  <c r="I49" i="1"/>
  <c r="I60" i="1"/>
  <c r="I54" i="1"/>
  <c r="I38" i="1"/>
  <c r="I56" i="1"/>
  <c r="I5" i="1"/>
  <c r="I50" i="1"/>
  <c r="I37" i="1"/>
  <c r="I55" i="1"/>
  <c r="I26" i="1"/>
  <c r="I67" i="1"/>
  <c r="O41" i="1" l="1"/>
  <c r="O32" i="1"/>
  <c r="P51" i="1"/>
  <c r="P65" i="1"/>
  <c r="O2" i="1"/>
  <c r="O65" i="1" l="1"/>
  <c r="O51" i="1"/>
  <c r="P32" i="1"/>
  <c r="P2" i="1"/>
  <c r="P41" i="1"/>
  <c r="O23" i="1"/>
  <c r="J23" i="1"/>
  <c r="P16" i="1"/>
  <c r="P7" i="1"/>
  <c r="P13" i="1"/>
  <c r="P81" i="1"/>
  <c r="P67" i="1"/>
  <c r="P26" i="1"/>
  <c r="P39" i="1"/>
  <c r="P40" i="1"/>
  <c r="P61" i="1"/>
  <c r="P55" i="1"/>
  <c r="P37" i="1"/>
  <c r="P50" i="1"/>
  <c r="P69" i="1"/>
  <c r="P3" i="1"/>
  <c r="P5" i="1"/>
  <c r="P56" i="1"/>
  <c r="P82" i="1"/>
  <c r="P71" i="1"/>
  <c r="P4" i="1"/>
  <c r="P31" i="1"/>
  <c r="P80" i="1"/>
  <c r="P28" i="1"/>
  <c r="P72" i="1"/>
  <c r="P38" i="1"/>
  <c r="P54" i="1"/>
  <c r="P60" i="1"/>
  <c r="P49" i="1"/>
  <c r="P30" i="1"/>
  <c r="P21" i="1"/>
  <c r="P57" i="1"/>
  <c r="P77" i="1"/>
  <c r="P63" i="1"/>
  <c r="P79" i="1"/>
  <c r="P18" i="1"/>
  <c r="P25" i="1"/>
  <c r="P78" i="1"/>
  <c r="P35" i="1"/>
  <c r="P64" i="1"/>
  <c r="P53" i="1"/>
  <c r="P59" i="1"/>
  <c r="P62" i="1"/>
  <c r="P66" i="1"/>
  <c r="P29" i="1"/>
  <c r="P83" i="1"/>
  <c r="P8" i="1"/>
  <c r="P19" i="1"/>
  <c r="P6" i="1"/>
  <c r="P11" i="1"/>
  <c r="P14" i="1"/>
  <c r="P15" i="1"/>
  <c r="P9" i="1"/>
  <c r="P46" i="1"/>
  <c r="P27" i="1"/>
  <c r="P36" i="1"/>
  <c r="P43" i="1"/>
  <c r="P48" i="1"/>
  <c r="P12" i="1"/>
  <c r="P52" i="1"/>
  <c r="P20" i="1"/>
  <c r="P24" i="1"/>
  <c r="P68" i="1"/>
  <c r="P73" i="1"/>
  <c r="P45" i="1"/>
  <c r="P58" i="1"/>
  <c r="P76" i="1"/>
  <c r="P74" i="1"/>
  <c r="P44" i="1"/>
  <c r="P17" i="1"/>
  <c r="P70" i="1"/>
  <c r="P10" i="1"/>
  <c r="P75" i="1"/>
  <c r="P22" i="1"/>
  <c r="P47" i="1"/>
  <c r="P42" i="1"/>
  <c r="P33" i="1"/>
  <c r="P34" i="1"/>
  <c r="J16" i="1"/>
  <c r="J7" i="1"/>
  <c r="J13" i="1"/>
  <c r="J81" i="1"/>
  <c r="J39" i="1"/>
  <c r="J40" i="1"/>
  <c r="J69" i="1"/>
  <c r="J3" i="1"/>
  <c r="J82" i="1"/>
  <c r="J71" i="1"/>
  <c r="J4" i="1"/>
  <c r="J31" i="1"/>
  <c r="J80" i="1"/>
  <c r="J28" i="1"/>
  <c r="J72" i="1"/>
  <c r="J57" i="1"/>
  <c r="J77" i="1"/>
  <c r="J63" i="1"/>
  <c r="J79" i="1"/>
  <c r="J78" i="1"/>
  <c r="J35" i="1"/>
  <c r="J64" i="1"/>
  <c r="J53" i="1"/>
  <c r="J59" i="1"/>
  <c r="J62" i="1"/>
  <c r="J83" i="1"/>
  <c r="P23" i="1" l="1"/>
  <c r="O33" i="1"/>
  <c r="O75" i="1"/>
  <c r="O44" i="1"/>
  <c r="O45" i="1"/>
  <c r="O20" i="1"/>
  <c r="O43" i="1"/>
  <c r="O9" i="1"/>
  <c r="O6" i="1"/>
  <c r="O29" i="1"/>
  <c r="O53" i="1"/>
  <c r="O25" i="1"/>
  <c r="O77" i="1"/>
  <c r="O49" i="1"/>
  <c r="O72" i="1"/>
  <c r="O4" i="1"/>
  <c r="O5" i="1"/>
  <c r="O37" i="1"/>
  <c r="O39" i="1"/>
  <c r="O13" i="1"/>
  <c r="O42" i="1"/>
  <c r="O10" i="1"/>
  <c r="O74" i="1"/>
  <c r="O73" i="1"/>
  <c r="O52" i="1"/>
  <c r="O36" i="1"/>
  <c r="O15" i="1"/>
  <c r="O19" i="1"/>
  <c r="O66" i="1"/>
  <c r="O64" i="1"/>
  <c r="O18" i="1"/>
  <c r="O57" i="1"/>
  <c r="O60" i="1"/>
  <c r="O28" i="1"/>
  <c r="O71" i="1"/>
  <c r="O3" i="1"/>
  <c r="O55" i="1"/>
  <c r="O26" i="1"/>
  <c r="O7" i="1"/>
  <c r="O47" i="1"/>
  <c r="O70" i="1"/>
  <c r="O76" i="1"/>
  <c r="O68" i="1"/>
  <c r="O12" i="1"/>
  <c r="O27" i="1"/>
  <c r="O14" i="1"/>
  <c r="O8" i="1"/>
  <c r="O62" i="1"/>
  <c r="O35" i="1"/>
  <c r="O79" i="1"/>
  <c r="O21" i="1"/>
  <c r="O54" i="1"/>
  <c r="O80" i="1"/>
  <c r="O82" i="1"/>
  <c r="O69" i="1"/>
  <c r="O61" i="1"/>
  <c r="O67" i="1"/>
  <c r="O16" i="1"/>
  <c r="O34" i="1"/>
  <c r="O22" i="1"/>
  <c r="O17" i="1"/>
  <c r="O58" i="1"/>
  <c r="O24" i="1"/>
  <c r="O48" i="1"/>
  <c r="O46" i="1"/>
  <c r="O11" i="1"/>
  <c r="O83" i="1"/>
  <c r="O59" i="1"/>
  <c r="O78" i="1"/>
  <c r="O63" i="1"/>
  <c r="O30" i="1"/>
  <c r="O38" i="1"/>
  <c r="O31" i="1"/>
  <c r="O56" i="1"/>
  <c r="O50" i="1"/>
  <c r="O40" i="1"/>
  <c r="O81" i="1"/>
</calcChain>
</file>

<file path=xl/sharedStrings.xml><?xml version="1.0" encoding="utf-8"?>
<sst xmlns="http://schemas.openxmlformats.org/spreadsheetml/2006/main" count="686" uniqueCount="137">
  <si>
    <t>Zona</t>
  </si>
  <si>
    <t>Especie o medida</t>
  </si>
  <si>
    <t>Etiqueta?</t>
  </si>
  <si>
    <t>Peso de venta</t>
  </si>
  <si>
    <t>Precio kilo adaptado</t>
  </si>
  <si>
    <t>Pescado/ Camarón</t>
  </si>
  <si>
    <t>Nacional/ Importado</t>
  </si>
  <si>
    <t>% glase</t>
  </si>
  <si>
    <t>Peso con glase</t>
  </si>
  <si>
    <t xml:space="preserve">Peso después de proceso (Peso sin glase) </t>
  </si>
  <si>
    <t>Suc. Insurgentes</t>
  </si>
  <si>
    <t>Pescado</t>
  </si>
  <si>
    <t>Nombre comercial</t>
  </si>
  <si>
    <t>Tilapia</t>
  </si>
  <si>
    <t>Filete swai blanco 1Kg</t>
  </si>
  <si>
    <t>No</t>
  </si>
  <si>
    <t>Importado</t>
  </si>
  <si>
    <t xml:space="preserve"> Precio kilo</t>
  </si>
  <si>
    <t>% rendiemiento</t>
  </si>
  <si>
    <t>Merluza</t>
  </si>
  <si>
    <t>Filete de merluza 1Kg</t>
  </si>
  <si>
    <t>Si</t>
  </si>
  <si>
    <t>Nacional</t>
  </si>
  <si>
    <t>Atún</t>
  </si>
  <si>
    <t>Steak atún aleta amarilla 1Kg</t>
  </si>
  <si>
    <t>Huachinango</t>
  </si>
  <si>
    <t>Filete de huachinango pargo 1Kg</t>
  </si>
  <si>
    <t>Basa</t>
  </si>
  <si>
    <t>Filete oriental 1Kg</t>
  </si>
  <si>
    <t>Filete de pescado (tilapia)</t>
  </si>
  <si>
    <t>Filete de pescado (basa)</t>
  </si>
  <si>
    <t>Número de establecimiento</t>
  </si>
  <si>
    <t>Suc. Felix Cuevas</t>
  </si>
  <si>
    <t>Filete de tilapia</t>
  </si>
  <si>
    <t>Mojarra</t>
  </si>
  <si>
    <t>Filete de mojarra</t>
  </si>
  <si>
    <t>Robalo</t>
  </si>
  <si>
    <t>Camarón</t>
  </si>
  <si>
    <t>Camarón granel (coctelero) 100-200</t>
  </si>
  <si>
    <t>Camarón granel  crudo</t>
  </si>
  <si>
    <t>Camarón crudo chico 51-60</t>
  </si>
  <si>
    <t>Suc. Universidad</t>
  </si>
  <si>
    <t>Lenguado</t>
  </si>
  <si>
    <t>Camarón granel pacotilla selecto</t>
  </si>
  <si>
    <t>Filete basa sin piel</t>
  </si>
  <si>
    <t>Lomos de tilapia</t>
  </si>
  <si>
    <t>Filete de pescado</t>
  </si>
  <si>
    <t>Camarón cocido mediano 50-70</t>
  </si>
  <si>
    <t>Camarón crudo mediano 36-40</t>
  </si>
  <si>
    <t>Camarón chico sin cabeza</t>
  </si>
  <si>
    <t>Suc. Pilares</t>
  </si>
  <si>
    <t>Filete supr. Basa BCO 7-9 TCM</t>
  </si>
  <si>
    <t>Filete oriental</t>
  </si>
  <si>
    <t xml:space="preserve">Filete de tilapia </t>
  </si>
  <si>
    <t>Camarón coctelero 51-60</t>
  </si>
  <si>
    <t>Camarón azul desvenado 21-25</t>
  </si>
  <si>
    <t>Camarón P&amp;D premium 31-35</t>
  </si>
  <si>
    <t>Camarón coctelero chico TMC</t>
  </si>
  <si>
    <t>Suc. Eugenia</t>
  </si>
  <si>
    <t>Filete de basa Kg</t>
  </si>
  <si>
    <t>Filete de pescado alaska Kg</t>
  </si>
  <si>
    <t>Alaska</t>
  </si>
  <si>
    <t>Cazón</t>
  </si>
  <si>
    <t>Chuleta de cazón</t>
  </si>
  <si>
    <t>Filete de basa rojo Kg</t>
  </si>
  <si>
    <t>Filete de mojarra granja Kg</t>
  </si>
  <si>
    <t>Filete de pescado tilapia</t>
  </si>
  <si>
    <t>Filete de pescado basa</t>
  </si>
  <si>
    <t>Camarón coctelero</t>
  </si>
  <si>
    <t>Precio pagado</t>
  </si>
  <si>
    <t>Suc. Mixcoac</t>
  </si>
  <si>
    <t>Halibut</t>
  </si>
  <si>
    <t>Halibut salvaje alaska</t>
  </si>
  <si>
    <t>Salmón</t>
  </si>
  <si>
    <t>Salmón del atlantico</t>
  </si>
  <si>
    <t>Filete de robalo chileno</t>
  </si>
  <si>
    <t>Filete de huachinango</t>
  </si>
  <si>
    <t>Bacalao</t>
  </si>
  <si>
    <t>Bacalao del pacifico</t>
  </si>
  <si>
    <t>Filete de robalo</t>
  </si>
  <si>
    <t>Filete de lenguado</t>
  </si>
  <si>
    <t xml:space="preserve">Medallones de atún </t>
  </si>
  <si>
    <t>Camarones cocidos para ensalada</t>
  </si>
  <si>
    <t>Camarones cocidos con cola</t>
  </si>
  <si>
    <t>Suc. Napoles</t>
  </si>
  <si>
    <t>Rodajas de merluza</t>
  </si>
  <si>
    <t>Mero</t>
  </si>
  <si>
    <t>Filetes de pescado mero</t>
  </si>
  <si>
    <t>Fieltes de pescado bacalao</t>
  </si>
  <si>
    <t>Filetes de pescado tilapia mexicana</t>
  </si>
  <si>
    <t>Trucha</t>
  </si>
  <si>
    <t xml:space="preserve">Postas de trucha salmonada </t>
  </si>
  <si>
    <t>Filetes de pescado tilapia</t>
  </si>
  <si>
    <t>Filetes de pescado basa</t>
  </si>
  <si>
    <t>Camarones crudos 51-60 limpios sin cola</t>
  </si>
  <si>
    <t>Camarones cocidos 51-60 limpios sin cola chipaneco</t>
  </si>
  <si>
    <t>Camarones cocidos 91-110 sin cola</t>
  </si>
  <si>
    <t>Camarones cocidos 71-90 limpios sin cola</t>
  </si>
  <si>
    <t>Leguado alaska</t>
  </si>
  <si>
    <t>Filete de merluza austral 1kg</t>
  </si>
  <si>
    <t>Camarón coctelero grande 1Kg</t>
  </si>
  <si>
    <t>Camarón cocido charola</t>
  </si>
  <si>
    <t>Suc. San Jeronimo</t>
  </si>
  <si>
    <t>Sabana de mojarra</t>
  </si>
  <si>
    <t>Sin mención</t>
  </si>
  <si>
    <t>Pescado para caldo posta</t>
  </si>
  <si>
    <t>Salmón sin piel</t>
  </si>
  <si>
    <t>Filete de basa sin piel</t>
  </si>
  <si>
    <t>Filetes de tilapia sin piel</t>
  </si>
  <si>
    <t>Camarón coctelero 100-200 x libra</t>
  </si>
  <si>
    <t>Camarón cam chico sin cabeza</t>
  </si>
  <si>
    <t>Suc. Cantil</t>
  </si>
  <si>
    <t>Filete de tilapía</t>
  </si>
  <si>
    <t>Benito Juarez</t>
  </si>
  <si>
    <t>Clave de supermercado</t>
  </si>
  <si>
    <t>A1</t>
  </si>
  <si>
    <t>B2</t>
  </si>
  <si>
    <t>C3</t>
  </si>
  <si>
    <t>D4</t>
  </si>
  <si>
    <t>E5</t>
  </si>
  <si>
    <t>F6</t>
  </si>
  <si>
    <t>G7</t>
  </si>
  <si>
    <t>H8</t>
  </si>
  <si>
    <t>I9</t>
  </si>
  <si>
    <t>J10</t>
  </si>
  <si>
    <t>Camarón cocido</t>
  </si>
  <si>
    <t>Camarón crudo</t>
  </si>
  <si>
    <t>Camarón cocido chico 91-110</t>
  </si>
  <si>
    <t>Pescado importado</t>
  </si>
  <si>
    <t>1-10%</t>
  </si>
  <si>
    <t>11-20%</t>
  </si>
  <si>
    <t>21-30%</t>
  </si>
  <si>
    <t>30%-más</t>
  </si>
  <si>
    <t xml:space="preserve">Total de muestras pescados </t>
  </si>
  <si>
    <t>Camarón importado</t>
  </si>
  <si>
    <t xml:space="preserve">Total de muestras camarón </t>
  </si>
  <si>
    <t>% de glaseo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</si>
</sst>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/>
    </xf>
    <xf numFmtId="10" fontId="0" fillId="0" borderId="1" xfId="1" applyNumberFormat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2" fontId="0" fillId="0" borderId="1" xfId="0" quotePrefix="1" applyNumberForma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horizontal="left" wrapText="1"/>
    </xf>
    <xf numFmtId="10" fontId="0" fillId="0" borderId="4" xfId="1" applyNumberFormat="1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left" vertical="center" wrapText="1"/>
    </xf>
    <xf numFmtId="2" fontId="0" fillId="0" borderId="6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2" fontId="0" fillId="0" borderId="7" xfId="0" applyNumberFormat="1" applyBorder="1" applyAlignment="1">
      <alignment horizontal="left" wrapText="1"/>
    </xf>
    <xf numFmtId="10" fontId="0" fillId="0" borderId="7" xfId="1" applyNumberFormat="1" applyFont="1" applyBorder="1" applyAlignment="1">
      <alignment horizontal="left" vertical="center" wrapText="1"/>
    </xf>
    <xf numFmtId="2" fontId="0" fillId="0" borderId="8" xfId="0" applyNumberForma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 applyAlignment="1"/>
    <xf numFmtId="0" fontId="0" fillId="0" borderId="7" xfId="0" applyBorder="1" applyAlignment="1">
      <alignment horizontal="left" vertical="center"/>
    </xf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2" fontId="0" fillId="0" borderId="4" xfId="0" quotePrefix="1" applyNumberForma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2" fontId="0" fillId="0" borderId="7" xfId="0" quotePrefix="1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0" fillId="0" borderId="9" xfId="0" applyBorder="1" applyAlignment="1"/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vertical="center"/>
    </xf>
    <xf numFmtId="10" fontId="0" fillId="0" borderId="9" xfId="1" applyNumberFormat="1" applyFont="1" applyBorder="1" applyAlignment="1">
      <alignment horizontal="left" vertical="center" wrapText="1"/>
    </xf>
    <xf numFmtId="2" fontId="0" fillId="0" borderId="11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0" fontId="0" fillId="0" borderId="10" xfId="1" applyNumberFormat="1" applyFont="1" applyBorder="1" applyAlignment="1">
      <alignment horizontal="left" vertical="center" wrapText="1"/>
    </xf>
    <xf numFmtId="2" fontId="0" fillId="0" borderId="12" xfId="0" applyNumberFormat="1" applyBorder="1" applyAlignment="1">
      <alignment horizontal="left" vertical="center" wrapText="1"/>
    </xf>
    <xf numFmtId="10" fontId="0" fillId="2" borderId="4" xfId="1" applyNumberFormat="1" applyFont="1" applyFill="1" applyBorder="1" applyAlignment="1">
      <alignment horizontal="left" vertical="center" wrapText="1"/>
    </xf>
    <xf numFmtId="10" fontId="0" fillId="2" borderId="7" xfId="1" applyNumberFormat="1" applyFont="1" applyFill="1" applyBorder="1" applyAlignment="1">
      <alignment horizontal="left" vertical="center" wrapText="1"/>
    </xf>
    <xf numFmtId="10" fontId="0" fillId="2" borderId="1" xfId="1" applyNumberFormat="1" applyFont="1" applyFill="1" applyBorder="1" applyAlignment="1">
      <alignment horizontal="left" vertical="center" wrapText="1"/>
    </xf>
    <xf numFmtId="10" fontId="0" fillId="3" borderId="4" xfId="1" applyNumberFormat="1" applyFont="1" applyFill="1" applyBorder="1" applyAlignment="1">
      <alignment horizontal="left" vertical="center" wrapText="1"/>
    </xf>
    <xf numFmtId="10" fontId="0" fillId="3" borderId="1" xfId="1" applyNumberFormat="1" applyFont="1" applyFill="1" applyBorder="1" applyAlignment="1">
      <alignment horizontal="left" vertical="center" wrapText="1"/>
    </xf>
    <xf numFmtId="10" fontId="0" fillId="4" borderId="1" xfId="1" applyNumberFormat="1" applyFont="1" applyFill="1" applyBorder="1" applyAlignment="1">
      <alignment horizontal="left" vertical="center" wrapText="1"/>
    </xf>
    <xf numFmtId="10" fontId="0" fillId="5" borderId="1" xfId="1" applyNumberFormat="1" applyFont="1" applyFill="1" applyBorder="1" applyAlignment="1">
      <alignment horizontal="left" vertical="center" wrapText="1"/>
    </xf>
    <xf numFmtId="10" fontId="0" fillId="6" borderId="7" xfId="1" applyNumberFormat="1" applyFont="1" applyFill="1" applyBorder="1" applyAlignment="1">
      <alignment horizontal="left" vertical="center" wrapText="1"/>
    </xf>
    <xf numFmtId="10" fontId="0" fillId="6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3" fillId="0" borderId="1" xfId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quotePrefix="1" applyBorder="1" applyAlignment="1">
      <alignment horizontal="left" vertical="center"/>
    </xf>
    <xf numFmtId="0" fontId="0" fillId="0" borderId="4" xfId="0" applyFill="1" applyBorder="1"/>
    <xf numFmtId="2" fontId="0" fillId="0" borderId="10" xfId="0" applyNumberFormat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0" fontId="0" fillId="7" borderId="0" xfId="0" applyFill="1" applyAlignme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2" fontId="0" fillId="0" borderId="9" xfId="0" applyNumberFormat="1" applyBorder="1" applyAlignment="1">
      <alignment horizontal="left" wrapText="1"/>
    </xf>
    <xf numFmtId="10" fontId="0" fillId="3" borderId="7" xfId="1" applyNumberFormat="1" applyFont="1" applyFill="1" applyBorder="1" applyAlignment="1">
      <alignment horizontal="left" vertical="center" wrapText="1"/>
    </xf>
    <xf numFmtId="10" fontId="0" fillId="6" borderId="4" xfId="1" applyNumberFormat="1" applyFont="1" applyFill="1" applyBorder="1" applyAlignment="1">
      <alignment horizontal="left" vertical="center" wrapText="1"/>
    </xf>
    <xf numFmtId="10" fontId="0" fillId="5" borderId="7" xfId="1" applyNumberFormat="1" applyFont="1" applyFill="1" applyBorder="1" applyAlignment="1">
      <alignment horizontal="left" vertical="center" wrapText="1"/>
    </xf>
    <xf numFmtId="10" fontId="0" fillId="3" borderId="9" xfId="1" applyNumberFormat="1" applyFont="1" applyFill="1" applyBorder="1" applyAlignment="1">
      <alignment horizontal="left" vertical="center" wrapText="1"/>
    </xf>
    <xf numFmtId="10" fontId="0" fillId="4" borderId="4" xfId="1" applyNumberFormat="1" applyFont="1" applyFill="1" applyBorder="1" applyAlignment="1">
      <alignment horizontal="left" vertical="center" wrapText="1"/>
    </xf>
    <xf numFmtId="0" fontId="0" fillId="8" borderId="1" xfId="0" applyFill="1" applyBorder="1" applyAlignment="1"/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2" fontId="0" fillId="8" borderId="1" xfId="0" applyNumberFormat="1" applyFill="1" applyBorder="1" applyAlignment="1">
      <alignment horizontal="left"/>
    </xf>
    <xf numFmtId="2" fontId="0" fillId="8" borderId="1" xfId="0" applyNumberFormat="1" applyFill="1" applyBorder="1" applyAlignment="1">
      <alignment horizontal="left" wrapText="1"/>
    </xf>
    <xf numFmtId="0" fontId="0" fillId="8" borderId="1" xfId="0" applyFill="1" applyBorder="1" applyAlignment="1">
      <alignment horizontal="left" vertical="center"/>
    </xf>
    <xf numFmtId="10" fontId="0" fillId="8" borderId="1" xfId="1" applyNumberFormat="1" applyFont="1" applyFill="1" applyBorder="1" applyAlignment="1">
      <alignment horizontal="left" vertical="center" wrapText="1"/>
    </xf>
    <xf numFmtId="2" fontId="0" fillId="8" borderId="6" xfId="0" applyNumberFormat="1" applyFill="1" applyBorder="1" applyAlignment="1">
      <alignment horizontal="left" vertical="center" wrapText="1"/>
    </xf>
    <xf numFmtId="0" fontId="0" fillId="8" borderId="0" xfId="0" applyFill="1" applyAlignment="1"/>
    <xf numFmtId="10" fontId="0" fillId="5" borderId="10" xfId="1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textRotation="90" wrapText="1"/>
    </xf>
    <xf numFmtId="0" fontId="4" fillId="0" borderId="1" xfId="0" applyFont="1" applyBorder="1" applyAlignment="1">
      <alignment horizontal="right" textRotation="90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P106"/>
  <sheetViews>
    <sheetView showGridLines="0" tabSelected="1" zoomScaleNormal="100" workbookViewId="0">
      <pane xSplit="5" ySplit="1" topLeftCell="G2" activePane="bottomRight" state="frozen"/>
      <selection pane="topRight" activeCell="H1" sqref="H1"/>
      <selection pane="bottomLeft" activeCell="A2" sqref="A2"/>
      <selection pane="bottomRight" activeCell="I2" sqref="I2:I83"/>
    </sheetView>
  </sheetViews>
  <sheetFormatPr baseColWidth="10" defaultColWidth="9.1640625" defaultRowHeight="15" x14ac:dyDescent="0.2"/>
  <cols>
    <col min="1" max="1" width="13.5" hidden="1" customWidth="1"/>
    <col min="2" max="2" width="17.5" hidden="1" customWidth="1"/>
    <col min="3" max="3" width="13" hidden="1" customWidth="1"/>
    <col min="4" max="4" width="12.5" style="12" customWidth="1"/>
    <col min="5" max="5" width="19.33203125" customWidth="1"/>
    <col min="6" max="6" width="45.5" customWidth="1"/>
    <col min="7" max="7" width="9.5" customWidth="1"/>
    <col min="8" max="8" width="15.83203125" customWidth="1"/>
    <col min="9" max="9" width="10.33203125" customWidth="1"/>
    <col min="10" max="10" width="9.6640625" customWidth="1"/>
    <col min="11" max="12" width="8.33203125" customWidth="1"/>
    <col min="13" max="14" width="14.5" customWidth="1"/>
    <col min="15" max="15" width="11.6640625" bestFit="1" customWidth="1"/>
    <col min="16" max="16" width="12.6640625" customWidth="1"/>
    <col min="17" max="17" width="8.33203125" customWidth="1"/>
  </cols>
  <sheetData>
    <row r="1" spans="1:16" s="106" customFormat="1" ht="49" thickBot="1" x14ac:dyDescent="0.25">
      <c r="A1" s="103" t="s">
        <v>114</v>
      </c>
      <c r="B1" s="103" t="s">
        <v>31</v>
      </c>
      <c r="C1" s="103" t="s">
        <v>0</v>
      </c>
      <c r="D1" s="104" t="s">
        <v>5</v>
      </c>
      <c r="E1" s="103" t="s">
        <v>1</v>
      </c>
      <c r="F1" s="103" t="s">
        <v>12</v>
      </c>
      <c r="G1" s="103" t="s">
        <v>2</v>
      </c>
      <c r="H1" s="103" t="s">
        <v>6</v>
      </c>
      <c r="I1" s="103" t="s">
        <v>17</v>
      </c>
      <c r="J1" s="103" t="s">
        <v>69</v>
      </c>
      <c r="K1" s="103" t="s">
        <v>3</v>
      </c>
      <c r="L1" s="103" t="s">
        <v>8</v>
      </c>
      <c r="M1" s="103" t="s">
        <v>9</v>
      </c>
      <c r="N1" s="103" t="s">
        <v>18</v>
      </c>
      <c r="O1" s="103" t="s">
        <v>7</v>
      </c>
      <c r="P1" s="105" t="s">
        <v>4</v>
      </c>
    </row>
    <row r="2" spans="1:16" s="6" customFormat="1" ht="16.5" customHeight="1" x14ac:dyDescent="0.2">
      <c r="A2" s="35" t="s">
        <v>124</v>
      </c>
      <c r="B2" s="36" t="s">
        <v>111</v>
      </c>
      <c r="C2" s="21" t="s">
        <v>113</v>
      </c>
      <c r="D2" s="36" t="s">
        <v>37</v>
      </c>
      <c r="E2" s="80" t="s">
        <v>125</v>
      </c>
      <c r="F2" s="80" t="s">
        <v>110</v>
      </c>
      <c r="G2" s="80" t="s">
        <v>15</v>
      </c>
      <c r="H2" s="80" t="s">
        <v>16</v>
      </c>
      <c r="I2" s="36">
        <f>1*J2/K2</f>
        <v>233.99999999999997</v>
      </c>
      <c r="J2" s="82">
        <v>102.96</v>
      </c>
      <c r="K2" s="83">
        <v>0.44</v>
      </c>
      <c r="L2" s="83">
        <v>0.42899999999999999</v>
      </c>
      <c r="M2" s="83">
        <v>0.433</v>
      </c>
      <c r="N2" s="24">
        <f t="shared" ref="N2:N33" si="0">(M2*100/L2)/100</f>
        <v>1.0093240093240092</v>
      </c>
      <c r="O2" s="54">
        <f t="shared" ref="O2:O33" si="1">1-N2</f>
        <v>-9.3240093240092303E-3</v>
      </c>
      <c r="P2" s="25">
        <f t="shared" ref="P2:P33" si="2">I2/N2</f>
        <v>231.83833718244804</v>
      </c>
    </row>
    <row r="3" spans="1:16" s="6" customFormat="1" ht="16.5" hidden="1" customHeight="1" x14ac:dyDescent="0.2">
      <c r="A3" s="5" t="s">
        <v>116</v>
      </c>
      <c r="B3" s="5" t="s">
        <v>32</v>
      </c>
      <c r="C3" s="5" t="s">
        <v>113</v>
      </c>
      <c r="D3" s="5" t="s">
        <v>37</v>
      </c>
      <c r="E3" s="5" t="s">
        <v>126</v>
      </c>
      <c r="F3" s="5" t="s">
        <v>39</v>
      </c>
      <c r="G3" s="5" t="s">
        <v>15</v>
      </c>
      <c r="H3" s="5" t="s">
        <v>22</v>
      </c>
      <c r="I3" s="4">
        <v>309</v>
      </c>
      <c r="J3" s="11">
        <f>K3*I3/1</f>
        <v>82.812000000000012</v>
      </c>
      <c r="K3" s="5">
        <v>0.26800000000000002</v>
      </c>
      <c r="L3" s="5">
        <v>0.26300000000000001</v>
      </c>
      <c r="M3" s="5">
        <v>0.26500000000000001</v>
      </c>
      <c r="N3" s="13">
        <f t="shared" si="0"/>
        <v>1.0076045627376424</v>
      </c>
      <c r="O3" s="56">
        <f t="shared" si="1"/>
        <v>-7.6045627376424285E-3</v>
      </c>
      <c r="P3" s="26">
        <f t="shared" si="2"/>
        <v>306.66792452830191</v>
      </c>
    </row>
    <row r="4" spans="1:16" s="6" customFormat="1" ht="16" hidden="1" x14ac:dyDescent="0.2">
      <c r="A4" s="2" t="s">
        <v>117</v>
      </c>
      <c r="B4" s="2" t="s">
        <v>41</v>
      </c>
      <c r="C4" s="5" t="s">
        <v>113</v>
      </c>
      <c r="D4" s="4" t="s">
        <v>11</v>
      </c>
      <c r="E4" s="7" t="s">
        <v>23</v>
      </c>
      <c r="F4" s="7" t="s">
        <v>23</v>
      </c>
      <c r="G4" s="7" t="s">
        <v>15</v>
      </c>
      <c r="H4" s="7" t="s">
        <v>22</v>
      </c>
      <c r="I4" s="9">
        <v>299</v>
      </c>
      <c r="J4" s="11">
        <f>K4*I4/1</f>
        <v>130.065</v>
      </c>
      <c r="K4" s="10">
        <v>0.435</v>
      </c>
      <c r="L4" s="10">
        <v>0.38900000000000001</v>
      </c>
      <c r="M4" s="10">
        <v>0.39</v>
      </c>
      <c r="N4" s="13">
        <f t="shared" si="0"/>
        <v>1.0025706940874037</v>
      </c>
      <c r="O4" s="56">
        <f t="shared" si="1"/>
        <v>-2.5706940874037354E-3</v>
      </c>
      <c r="P4" s="26">
        <f t="shared" si="2"/>
        <v>298.23333333333329</v>
      </c>
    </row>
    <row r="5" spans="1:16" s="6" customFormat="1" ht="16" hidden="1" x14ac:dyDescent="0.2">
      <c r="A5" s="5" t="s">
        <v>116</v>
      </c>
      <c r="B5" s="5" t="s">
        <v>32</v>
      </c>
      <c r="C5" s="5" t="s">
        <v>113</v>
      </c>
      <c r="D5" s="5" t="s">
        <v>37</v>
      </c>
      <c r="E5" s="5" t="s">
        <v>126</v>
      </c>
      <c r="F5" s="5" t="s">
        <v>40</v>
      </c>
      <c r="G5" s="5" t="s">
        <v>21</v>
      </c>
      <c r="H5" s="5" t="s">
        <v>22</v>
      </c>
      <c r="I5" s="42">
        <f>1*J5/K5</f>
        <v>218.06167400881057</v>
      </c>
      <c r="J5" s="11">
        <v>99</v>
      </c>
      <c r="K5" s="5">
        <v>0.45400000000000001</v>
      </c>
      <c r="L5" s="5">
        <v>0.45200000000000001</v>
      </c>
      <c r="M5" s="5">
        <v>0.44700000000000001</v>
      </c>
      <c r="N5" s="13">
        <f t="shared" si="0"/>
        <v>0.98893805309734517</v>
      </c>
      <c r="O5" s="56">
        <f t="shared" si="1"/>
        <v>1.1061946902654829E-2</v>
      </c>
      <c r="P5" s="26">
        <f t="shared" si="2"/>
        <v>220.50084262188452</v>
      </c>
    </row>
    <row r="6" spans="1:16" s="6" customFormat="1" ht="16" hidden="1" x14ac:dyDescent="0.2">
      <c r="A6" s="7" t="s">
        <v>121</v>
      </c>
      <c r="B6" s="7" t="s">
        <v>70</v>
      </c>
      <c r="C6" s="5" t="s">
        <v>113</v>
      </c>
      <c r="D6" s="9" t="s">
        <v>11</v>
      </c>
      <c r="E6" s="7" t="s">
        <v>73</v>
      </c>
      <c r="F6" s="7" t="s">
        <v>74</v>
      </c>
      <c r="G6" s="7" t="s">
        <v>21</v>
      </c>
      <c r="H6" s="7" t="s">
        <v>16</v>
      </c>
      <c r="I6" s="15">
        <f>1*J6/K6</f>
        <v>337.74264705882348</v>
      </c>
      <c r="J6" s="9">
        <v>459.33</v>
      </c>
      <c r="K6" s="10">
        <v>1.36</v>
      </c>
      <c r="L6" s="10">
        <v>1.3839999999999999</v>
      </c>
      <c r="M6" s="10">
        <v>1.3660000000000001</v>
      </c>
      <c r="N6" s="13">
        <f t="shared" si="0"/>
        <v>0.98699421965317935</v>
      </c>
      <c r="O6" s="56">
        <f t="shared" si="1"/>
        <v>1.300578034682065E-2</v>
      </c>
      <c r="P6" s="26">
        <f t="shared" si="2"/>
        <v>342.19313581948143</v>
      </c>
    </row>
    <row r="7" spans="1:16" s="6" customFormat="1" ht="16" hidden="1" x14ac:dyDescent="0.2">
      <c r="A7" s="5" t="s">
        <v>115</v>
      </c>
      <c r="B7" s="5" t="s">
        <v>10</v>
      </c>
      <c r="C7" s="5" t="s">
        <v>113</v>
      </c>
      <c r="D7" s="5" t="s">
        <v>11</v>
      </c>
      <c r="E7" s="5" t="s">
        <v>23</v>
      </c>
      <c r="F7" s="5" t="s">
        <v>24</v>
      </c>
      <c r="G7" s="5" t="s">
        <v>15</v>
      </c>
      <c r="H7" s="5" t="s">
        <v>22</v>
      </c>
      <c r="I7" s="4">
        <v>310</v>
      </c>
      <c r="J7" s="11">
        <f>K7*I7/1</f>
        <v>150.66</v>
      </c>
      <c r="K7" s="5">
        <v>0.48599999999999999</v>
      </c>
      <c r="L7" s="5">
        <v>0.42099999999999999</v>
      </c>
      <c r="M7" s="5">
        <v>0.41399999999999998</v>
      </c>
      <c r="N7" s="13">
        <f t="shared" si="0"/>
        <v>0.98337292161520196</v>
      </c>
      <c r="O7" s="56">
        <f t="shared" si="1"/>
        <v>1.6627078384798044E-2</v>
      </c>
      <c r="P7" s="26">
        <f t="shared" si="2"/>
        <v>315.24154589371977</v>
      </c>
    </row>
    <row r="8" spans="1:16" s="6" customFormat="1" ht="17" hidden="1" thickBot="1" x14ac:dyDescent="0.25">
      <c r="A8" s="33" t="s">
        <v>121</v>
      </c>
      <c r="B8" s="33" t="s">
        <v>70</v>
      </c>
      <c r="C8" s="27" t="s">
        <v>113</v>
      </c>
      <c r="D8" s="32" t="s">
        <v>11</v>
      </c>
      <c r="E8" s="33" t="s">
        <v>13</v>
      </c>
      <c r="F8" s="33" t="s">
        <v>112</v>
      </c>
      <c r="G8" s="33" t="s">
        <v>21</v>
      </c>
      <c r="H8" s="33" t="s">
        <v>22</v>
      </c>
      <c r="I8" s="15">
        <f>J8/2</f>
        <v>178.51499999999999</v>
      </c>
      <c r="J8" s="32">
        <v>357.03</v>
      </c>
      <c r="K8" s="34">
        <v>2</v>
      </c>
      <c r="L8" s="34">
        <v>2.0179999999999998</v>
      </c>
      <c r="M8" s="34">
        <v>1.9830000000000001</v>
      </c>
      <c r="N8" s="29">
        <f t="shared" si="0"/>
        <v>0.98265609514370678</v>
      </c>
      <c r="O8" s="55">
        <f t="shared" si="1"/>
        <v>1.7343904856293224E-2</v>
      </c>
      <c r="P8" s="30">
        <f t="shared" si="2"/>
        <v>181.6657942511346</v>
      </c>
    </row>
    <row r="9" spans="1:16" s="6" customFormat="1" ht="16" hidden="1" x14ac:dyDescent="0.2">
      <c r="A9" s="35" t="s">
        <v>121</v>
      </c>
      <c r="B9" s="35" t="s">
        <v>70</v>
      </c>
      <c r="C9" s="21" t="s">
        <v>113</v>
      </c>
      <c r="D9" s="40" t="s">
        <v>11</v>
      </c>
      <c r="E9" s="35" t="s">
        <v>36</v>
      </c>
      <c r="F9" s="35" t="s">
        <v>79</v>
      </c>
      <c r="G9" s="35" t="s">
        <v>21</v>
      </c>
      <c r="H9" s="35" t="s">
        <v>22</v>
      </c>
      <c r="I9" s="43">
        <f>1*J9/K9</f>
        <v>450.03307607497243</v>
      </c>
      <c r="J9" s="36">
        <v>408.18</v>
      </c>
      <c r="K9" s="37">
        <v>0.90700000000000003</v>
      </c>
      <c r="L9" s="37">
        <v>0.89200000000000002</v>
      </c>
      <c r="M9" s="37">
        <v>0.871</v>
      </c>
      <c r="N9" s="24">
        <f t="shared" si="0"/>
        <v>0.97645739910313889</v>
      </c>
      <c r="O9" s="54">
        <f t="shared" si="1"/>
        <v>2.354260089686111E-2</v>
      </c>
      <c r="P9" s="25">
        <f t="shared" si="2"/>
        <v>460.8834717093863</v>
      </c>
    </row>
    <row r="10" spans="1:16" s="6" customFormat="1" ht="16" hidden="1" x14ac:dyDescent="0.2">
      <c r="A10" s="7" t="s">
        <v>123</v>
      </c>
      <c r="B10" s="17" t="s">
        <v>102</v>
      </c>
      <c r="C10" s="5" t="s">
        <v>113</v>
      </c>
      <c r="D10" s="9" t="s">
        <v>11</v>
      </c>
      <c r="E10" s="7" t="s">
        <v>19</v>
      </c>
      <c r="F10" s="7" t="s">
        <v>99</v>
      </c>
      <c r="G10" s="7" t="s">
        <v>15</v>
      </c>
      <c r="H10" s="7" t="s">
        <v>16</v>
      </c>
      <c r="I10" s="9">
        <v>305.18</v>
      </c>
      <c r="J10" s="9">
        <v>487.5</v>
      </c>
      <c r="K10" s="10">
        <v>0.626</v>
      </c>
      <c r="L10" s="10">
        <v>0.56899999999999995</v>
      </c>
      <c r="M10" s="10">
        <v>0.55300000000000005</v>
      </c>
      <c r="N10" s="13">
        <f t="shared" si="0"/>
        <v>0.97188049209138849</v>
      </c>
      <c r="O10" s="56">
        <f t="shared" si="1"/>
        <v>2.8119507908611507E-2</v>
      </c>
      <c r="P10" s="26">
        <f t="shared" si="2"/>
        <v>314.00980108499095</v>
      </c>
    </row>
    <row r="11" spans="1:16" s="6" customFormat="1" ht="16" hidden="1" x14ac:dyDescent="0.2">
      <c r="A11" s="7" t="s">
        <v>121</v>
      </c>
      <c r="B11" s="7" t="s">
        <v>70</v>
      </c>
      <c r="C11" s="5" t="s">
        <v>113</v>
      </c>
      <c r="D11" s="9" t="s">
        <v>11</v>
      </c>
      <c r="E11" s="7" t="s">
        <v>36</v>
      </c>
      <c r="F11" s="7" t="s">
        <v>75</v>
      </c>
      <c r="G11" s="7" t="s">
        <v>21</v>
      </c>
      <c r="H11" s="7" t="s">
        <v>16</v>
      </c>
      <c r="I11" s="15">
        <f>1*J11/K11</f>
        <v>1502.9117647058822</v>
      </c>
      <c r="J11" s="15">
        <v>1021.98</v>
      </c>
      <c r="K11" s="10">
        <v>0.68</v>
      </c>
      <c r="L11" s="10">
        <v>0.67400000000000004</v>
      </c>
      <c r="M11" s="10">
        <v>0.65400000000000003</v>
      </c>
      <c r="N11" s="13">
        <f t="shared" si="0"/>
        <v>0.97032640949554905</v>
      </c>
      <c r="O11" s="56">
        <f t="shared" si="1"/>
        <v>2.9673590504450953E-2</v>
      </c>
      <c r="P11" s="26">
        <f t="shared" si="2"/>
        <v>1548.8723691311384</v>
      </c>
    </row>
    <row r="12" spans="1:16" s="6" customFormat="1" ht="16.5" hidden="1" customHeight="1" x14ac:dyDescent="0.2">
      <c r="A12" s="7" t="s">
        <v>122</v>
      </c>
      <c r="B12" s="16" t="s">
        <v>84</v>
      </c>
      <c r="C12" s="5" t="s">
        <v>113</v>
      </c>
      <c r="D12" s="14" t="s">
        <v>11</v>
      </c>
      <c r="E12" s="7" t="s">
        <v>86</v>
      </c>
      <c r="F12" s="7" t="s">
        <v>87</v>
      </c>
      <c r="G12" s="7" t="s">
        <v>21</v>
      </c>
      <c r="H12" s="7" t="s">
        <v>22</v>
      </c>
      <c r="I12" s="15">
        <f>1*J12/K12</f>
        <v>541.17647058823525</v>
      </c>
      <c r="J12" s="9">
        <v>368</v>
      </c>
      <c r="K12" s="10">
        <v>0.68</v>
      </c>
      <c r="L12" s="10">
        <v>0.65400000000000003</v>
      </c>
      <c r="M12" s="10">
        <v>0.63400000000000001</v>
      </c>
      <c r="N12" s="13">
        <f t="shared" si="0"/>
        <v>0.96941896024464824</v>
      </c>
      <c r="O12" s="56">
        <f t="shared" si="1"/>
        <v>3.0581039755351758E-2</v>
      </c>
      <c r="P12" s="26">
        <f t="shared" si="2"/>
        <v>558.24828354054557</v>
      </c>
    </row>
    <row r="13" spans="1:16" s="6" customFormat="1" ht="16" hidden="1" x14ac:dyDescent="0.2">
      <c r="A13" s="5" t="s">
        <v>115</v>
      </c>
      <c r="B13" s="5" t="s">
        <v>10</v>
      </c>
      <c r="C13" s="5" t="s">
        <v>113</v>
      </c>
      <c r="D13" s="5" t="s">
        <v>11</v>
      </c>
      <c r="E13" s="5" t="s">
        <v>25</v>
      </c>
      <c r="F13" s="5" t="s">
        <v>26</v>
      </c>
      <c r="G13" s="5" t="s">
        <v>15</v>
      </c>
      <c r="H13" s="5" t="s">
        <v>22</v>
      </c>
      <c r="I13" s="4">
        <v>589</v>
      </c>
      <c r="J13" s="11">
        <f>K13*I13/1</f>
        <v>292.14400000000001</v>
      </c>
      <c r="K13" s="5">
        <v>0.496</v>
      </c>
      <c r="L13" s="5">
        <v>0.44700000000000001</v>
      </c>
      <c r="M13" s="5">
        <v>0.433</v>
      </c>
      <c r="N13" s="13">
        <f t="shared" si="0"/>
        <v>0.96868008948545847</v>
      </c>
      <c r="O13" s="56">
        <f t="shared" si="1"/>
        <v>3.1319910514541527E-2</v>
      </c>
      <c r="P13" s="26">
        <f t="shared" si="2"/>
        <v>608.04387990762132</v>
      </c>
    </row>
    <row r="14" spans="1:16" s="6" customFormat="1" ht="16" hidden="1" x14ac:dyDescent="0.2">
      <c r="A14" s="7" t="s">
        <v>121</v>
      </c>
      <c r="B14" s="7" t="s">
        <v>70</v>
      </c>
      <c r="C14" s="5" t="s">
        <v>113</v>
      </c>
      <c r="D14" s="10" t="s">
        <v>11</v>
      </c>
      <c r="E14" s="7" t="s">
        <v>25</v>
      </c>
      <c r="F14" s="7" t="s">
        <v>76</v>
      </c>
      <c r="G14" s="7" t="s">
        <v>21</v>
      </c>
      <c r="H14" s="7" t="s">
        <v>22</v>
      </c>
      <c r="I14" s="15">
        <f>1*J14/K14</f>
        <v>438.75413450937151</v>
      </c>
      <c r="J14" s="9">
        <v>397.95</v>
      </c>
      <c r="K14" s="10">
        <v>0.90700000000000003</v>
      </c>
      <c r="L14" s="10">
        <v>0.89600000000000002</v>
      </c>
      <c r="M14" s="10">
        <v>0.86699999999999999</v>
      </c>
      <c r="N14" s="13">
        <f t="shared" si="0"/>
        <v>0.9676339285714286</v>
      </c>
      <c r="O14" s="56">
        <f t="shared" si="1"/>
        <v>3.2366071428571397E-2</v>
      </c>
      <c r="P14" s="26">
        <f t="shared" si="2"/>
        <v>453.42987833955806</v>
      </c>
    </row>
    <row r="15" spans="1:16" s="6" customFormat="1" ht="16" hidden="1" x14ac:dyDescent="0.2">
      <c r="A15" s="7" t="s">
        <v>121</v>
      </c>
      <c r="B15" s="7" t="s">
        <v>70</v>
      </c>
      <c r="C15" s="5" t="s">
        <v>113</v>
      </c>
      <c r="D15" s="14" t="s">
        <v>11</v>
      </c>
      <c r="E15" s="7" t="s">
        <v>77</v>
      </c>
      <c r="F15" s="7" t="s">
        <v>78</v>
      </c>
      <c r="G15" s="7" t="s">
        <v>21</v>
      </c>
      <c r="H15" s="7" t="s">
        <v>16</v>
      </c>
      <c r="I15" s="15">
        <f>1*J15/K15</f>
        <v>403.58241758241758</v>
      </c>
      <c r="J15" s="9">
        <v>367.26</v>
      </c>
      <c r="K15" s="10">
        <v>0.91</v>
      </c>
      <c r="L15" s="10">
        <v>0.94499999999999995</v>
      </c>
      <c r="M15" s="10">
        <v>0.91300000000000003</v>
      </c>
      <c r="N15" s="13">
        <f t="shared" si="0"/>
        <v>0.96613756613756618</v>
      </c>
      <c r="O15" s="56">
        <f t="shared" si="1"/>
        <v>3.3862433862433816E-2</v>
      </c>
      <c r="P15" s="26">
        <f t="shared" si="2"/>
        <v>417.72769399275421</v>
      </c>
    </row>
    <row r="16" spans="1:16" s="6" customFormat="1" ht="16" hidden="1" x14ac:dyDescent="0.2">
      <c r="A16" s="5" t="s">
        <v>115</v>
      </c>
      <c r="B16" s="5" t="s">
        <v>10</v>
      </c>
      <c r="C16" s="5" t="s">
        <v>113</v>
      </c>
      <c r="D16" s="5" t="s">
        <v>11</v>
      </c>
      <c r="E16" s="5" t="s">
        <v>19</v>
      </c>
      <c r="F16" s="5" t="s">
        <v>20</v>
      </c>
      <c r="G16" s="5" t="s">
        <v>21</v>
      </c>
      <c r="H16" s="5" t="s">
        <v>22</v>
      </c>
      <c r="I16" s="4">
        <v>152.94</v>
      </c>
      <c r="J16" s="11">
        <f>K16*I16/1</f>
        <v>132.14016000000001</v>
      </c>
      <c r="K16" s="5">
        <v>0.86399999999999999</v>
      </c>
      <c r="L16" s="5">
        <v>0.81200000000000006</v>
      </c>
      <c r="M16" s="5">
        <v>0.77900000000000003</v>
      </c>
      <c r="N16" s="13">
        <f t="shared" si="0"/>
        <v>0.95935960591133007</v>
      </c>
      <c r="O16" s="56">
        <f t="shared" si="1"/>
        <v>4.0640394088669929E-2</v>
      </c>
      <c r="P16" s="26">
        <f t="shared" si="2"/>
        <v>159.41884467265726</v>
      </c>
    </row>
    <row r="17" spans="1:16" s="6" customFormat="1" ht="16" hidden="1" x14ac:dyDescent="0.2">
      <c r="A17" s="7" t="s">
        <v>123</v>
      </c>
      <c r="B17" s="17" t="s">
        <v>102</v>
      </c>
      <c r="C17" s="5" t="s">
        <v>113</v>
      </c>
      <c r="D17" s="9" t="s">
        <v>11</v>
      </c>
      <c r="E17" s="7" t="s">
        <v>42</v>
      </c>
      <c r="F17" s="7" t="s">
        <v>98</v>
      </c>
      <c r="G17" s="7" t="s">
        <v>21</v>
      </c>
      <c r="H17" s="7" t="s">
        <v>16</v>
      </c>
      <c r="I17" s="9">
        <v>463.24</v>
      </c>
      <c r="J17" s="9">
        <v>463.24</v>
      </c>
      <c r="K17" s="10">
        <v>1</v>
      </c>
      <c r="L17" s="10">
        <v>0.96399999999999997</v>
      </c>
      <c r="M17" s="10">
        <v>0.92200000000000004</v>
      </c>
      <c r="N17" s="13">
        <f t="shared" si="0"/>
        <v>0.95643153526970959</v>
      </c>
      <c r="O17" s="56">
        <f t="shared" si="1"/>
        <v>4.3568464730290413E-2</v>
      </c>
      <c r="P17" s="26">
        <f t="shared" si="2"/>
        <v>484.34203904555312</v>
      </c>
    </row>
    <row r="18" spans="1:16" s="6" customFormat="1" ht="17" hidden="1" thickBot="1" x14ac:dyDescent="0.25">
      <c r="A18" s="33" t="s">
        <v>119</v>
      </c>
      <c r="B18" s="33" t="s">
        <v>50</v>
      </c>
      <c r="C18" s="27" t="s">
        <v>113</v>
      </c>
      <c r="D18" s="32" t="s">
        <v>37</v>
      </c>
      <c r="E18" s="33" t="s">
        <v>126</v>
      </c>
      <c r="F18" s="33" t="s">
        <v>55</v>
      </c>
      <c r="G18" s="33" t="s">
        <v>21</v>
      </c>
      <c r="H18" s="33" t="s">
        <v>22</v>
      </c>
      <c r="I18" s="44">
        <f>1*J18/K18</f>
        <v>517.62114537444927</v>
      </c>
      <c r="J18" s="28">
        <v>235</v>
      </c>
      <c r="K18" s="34">
        <v>0.45400000000000001</v>
      </c>
      <c r="L18" s="34">
        <v>0.45400000000000001</v>
      </c>
      <c r="M18" s="34">
        <v>0.433</v>
      </c>
      <c r="N18" s="29">
        <f t="shared" si="0"/>
        <v>0.95374449339207035</v>
      </c>
      <c r="O18" s="55">
        <f t="shared" si="1"/>
        <v>4.6255506607929653E-2</v>
      </c>
      <c r="P18" s="30">
        <f t="shared" si="2"/>
        <v>542.72517321016164</v>
      </c>
    </row>
    <row r="19" spans="1:16" s="3" customFormat="1" ht="16" hidden="1" x14ac:dyDescent="0.2">
      <c r="A19" s="35" t="s">
        <v>121</v>
      </c>
      <c r="B19" s="35" t="s">
        <v>70</v>
      </c>
      <c r="C19" s="21" t="s">
        <v>113</v>
      </c>
      <c r="D19" s="36" t="s">
        <v>11</v>
      </c>
      <c r="E19" s="35" t="s">
        <v>71</v>
      </c>
      <c r="F19" s="35" t="s">
        <v>72</v>
      </c>
      <c r="G19" s="35" t="s">
        <v>21</v>
      </c>
      <c r="H19" s="35" t="s">
        <v>16</v>
      </c>
      <c r="I19" s="43">
        <f>J19*1/K19</f>
        <v>449.53744493392071</v>
      </c>
      <c r="J19" s="36">
        <v>408.18</v>
      </c>
      <c r="K19" s="37">
        <v>0.90800000000000003</v>
      </c>
      <c r="L19" s="37">
        <v>1.014</v>
      </c>
      <c r="M19" s="37">
        <v>0.95599999999999996</v>
      </c>
      <c r="N19" s="24">
        <f t="shared" si="0"/>
        <v>0.94280078895463504</v>
      </c>
      <c r="O19" s="54">
        <f t="shared" si="1"/>
        <v>5.7199211045364962E-2</v>
      </c>
      <c r="P19" s="25">
        <f t="shared" si="2"/>
        <v>476.81063719978624</v>
      </c>
    </row>
    <row r="20" spans="1:16" s="8" customFormat="1" ht="16" hidden="1" x14ac:dyDescent="0.2">
      <c r="A20" s="7" t="s">
        <v>122</v>
      </c>
      <c r="B20" s="16" t="s">
        <v>84</v>
      </c>
      <c r="C20" s="5" t="s">
        <v>113</v>
      </c>
      <c r="D20" s="9" t="s">
        <v>11</v>
      </c>
      <c r="E20" s="7" t="s">
        <v>13</v>
      </c>
      <c r="F20" s="7" t="s">
        <v>89</v>
      </c>
      <c r="G20" s="7" t="s">
        <v>21</v>
      </c>
      <c r="H20" s="7" t="s">
        <v>22</v>
      </c>
      <c r="I20" s="15">
        <f>1*J20/K20</f>
        <v>288.23529411764702</v>
      </c>
      <c r="J20" s="9">
        <v>196</v>
      </c>
      <c r="K20" s="10">
        <v>0.68</v>
      </c>
      <c r="L20" s="10">
        <v>0.69199999999999995</v>
      </c>
      <c r="M20" s="10">
        <v>0.64600000000000002</v>
      </c>
      <c r="N20" s="13">
        <f t="shared" si="0"/>
        <v>0.93352601156069381</v>
      </c>
      <c r="O20" s="56">
        <f t="shared" si="1"/>
        <v>6.6473988439306186E-2</v>
      </c>
      <c r="P20" s="26">
        <f t="shared" si="2"/>
        <v>308.75978874521934</v>
      </c>
    </row>
    <row r="21" spans="1:16" s="8" customFormat="1" ht="16" hidden="1" x14ac:dyDescent="0.2">
      <c r="A21" s="7" t="s">
        <v>118</v>
      </c>
      <c r="B21" s="7" t="s">
        <v>32</v>
      </c>
      <c r="C21" s="5" t="s">
        <v>113</v>
      </c>
      <c r="D21" s="9" t="s">
        <v>37</v>
      </c>
      <c r="E21" s="7" t="s">
        <v>126</v>
      </c>
      <c r="F21" s="7" t="s">
        <v>49</v>
      </c>
      <c r="G21" s="7" t="s">
        <v>15</v>
      </c>
      <c r="H21" s="7" t="s">
        <v>22</v>
      </c>
      <c r="I21" s="9">
        <f>1*J21/K21</f>
        <v>249</v>
      </c>
      <c r="J21" s="11">
        <v>67.23</v>
      </c>
      <c r="K21" s="10">
        <v>0.27</v>
      </c>
      <c r="L21" s="10">
        <v>0.26600000000000001</v>
      </c>
      <c r="M21" s="10">
        <v>0.247</v>
      </c>
      <c r="N21" s="13">
        <f t="shared" si="0"/>
        <v>0.92857142857142849</v>
      </c>
      <c r="O21" s="56">
        <f t="shared" si="1"/>
        <v>7.1428571428571508E-2</v>
      </c>
      <c r="P21" s="26">
        <f t="shared" si="2"/>
        <v>268.15384615384619</v>
      </c>
    </row>
    <row r="22" spans="1:16" s="8" customFormat="1" ht="16" x14ac:dyDescent="0.2">
      <c r="A22" s="7" t="s">
        <v>123</v>
      </c>
      <c r="B22" s="17" t="s">
        <v>102</v>
      </c>
      <c r="C22" s="5" t="s">
        <v>113</v>
      </c>
      <c r="D22" s="9" t="s">
        <v>37</v>
      </c>
      <c r="E22" s="7" t="s">
        <v>125</v>
      </c>
      <c r="F22" s="7" t="s">
        <v>101</v>
      </c>
      <c r="G22" s="7" t="s">
        <v>15</v>
      </c>
      <c r="H22" s="7" t="s">
        <v>16</v>
      </c>
      <c r="I22" s="15">
        <f>1*J22/K22</f>
        <v>556.33333333333337</v>
      </c>
      <c r="J22" s="9">
        <v>166.9</v>
      </c>
      <c r="K22" s="10">
        <v>0.3</v>
      </c>
      <c r="L22" s="10">
        <v>0.28299999999999997</v>
      </c>
      <c r="M22" s="10">
        <v>0.26200000000000001</v>
      </c>
      <c r="N22" s="13">
        <f t="shared" si="0"/>
        <v>0.92579505300353371</v>
      </c>
      <c r="O22" s="56">
        <f t="shared" si="1"/>
        <v>7.4204946996466292E-2</v>
      </c>
      <c r="P22" s="26">
        <f t="shared" si="2"/>
        <v>600.92493638676842</v>
      </c>
    </row>
    <row r="23" spans="1:16" s="8" customFormat="1" ht="16" hidden="1" x14ac:dyDescent="0.2">
      <c r="A23" s="5" t="s">
        <v>115</v>
      </c>
      <c r="B23" s="5" t="s">
        <v>10</v>
      </c>
      <c r="C23" s="5" t="s">
        <v>113</v>
      </c>
      <c r="D23" s="5" t="s">
        <v>11</v>
      </c>
      <c r="E23" s="5" t="s">
        <v>27</v>
      </c>
      <c r="F23" s="5" t="s">
        <v>14</v>
      </c>
      <c r="G23" s="5" t="s">
        <v>15</v>
      </c>
      <c r="H23" s="5" t="s">
        <v>16</v>
      </c>
      <c r="I23" s="4">
        <v>119.9</v>
      </c>
      <c r="J23" s="11">
        <f>K23*I23/1</f>
        <v>65.945000000000007</v>
      </c>
      <c r="K23" s="5">
        <v>0.55000000000000004</v>
      </c>
      <c r="L23" s="5">
        <v>0.55200000000000005</v>
      </c>
      <c r="M23" s="5">
        <v>0.51</v>
      </c>
      <c r="N23" s="13">
        <f t="shared" si="0"/>
        <v>0.92391304347826075</v>
      </c>
      <c r="O23" s="56">
        <f t="shared" si="1"/>
        <v>7.6086956521739246E-2</v>
      </c>
      <c r="P23" s="26">
        <f t="shared" si="2"/>
        <v>129.77411764705886</v>
      </c>
    </row>
    <row r="24" spans="1:16" s="8" customFormat="1" ht="16" hidden="1" x14ac:dyDescent="0.2">
      <c r="A24" s="7" t="s">
        <v>122</v>
      </c>
      <c r="B24" s="16" t="s">
        <v>84</v>
      </c>
      <c r="C24" s="5" t="s">
        <v>113</v>
      </c>
      <c r="D24" s="9" t="s">
        <v>11</v>
      </c>
      <c r="E24" s="7" t="s">
        <v>90</v>
      </c>
      <c r="F24" s="7" t="s">
        <v>91</v>
      </c>
      <c r="G24" s="7" t="s">
        <v>21</v>
      </c>
      <c r="H24" s="7" t="s">
        <v>22</v>
      </c>
      <c r="I24" s="15">
        <f>1*J24/K24</f>
        <v>436.76470588235293</v>
      </c>
      <c r="J24" s="9">
        <v>297</v>
      </c>
      <c r="K24" s="10">
        <v>0.68</v>
      </c>
      <c r="L24" s="10">
        <v>0.68</v>
      </c>
      <c r="M24" s="10">
        <v>0.61599999999999999</v>
      </c>
      <c r="N24" s="13">
        <f t="shared" si="0"/>
        <v>0.90588235294117636</v>
      </c>
      <c r="O24" s="56">
        <f t="shared" si="1"/>
        <v>9.4117647058823639E-2</v>
      </c>
      <c r="P24" s="26">
        <f t="shared" si="2"/>
        <v>482.14285714285717</v>
      </c>
    </row>
    <row r="25" spans="1:16" s="8" customFormat="1" ht="17" hidden="1" thickBot="1" x14ac:dyDescent="0.25">
      <c r="A25" s="33" t="s">
        <v>119</v>
      </c>
      <c r="B25" s="33" t="s">
        <v>50</v>
      </c>
      <c r="C25" s="27" t="s">
        <v>113</v>
      </c>
      <c r="D25" s="32" t="s">
        <v>37</v>
      </c>
      <c r="E25" s="33" t="s">
        <v>125</v>
      </c>
      <c r="F25" s="33" t="s">
        <v>56</v>
      </c>
      <c r="G25" s="33" t="s">
        <v>21</v>
      </c>
      <c r="H25" s="33" t="s">
        <v>22</v>
      </c>
      <c r="I25" s="44">
        <f>1*J25/K25</f>
        <v>436.12334801762114</v>
      </c>
      <c r="J25" s="28">
        <v>198</v>
      </c>
      <c r="K25" s="34">
        <v>0.45400000000000001</v>
      </c>
      <c r="L25" s="34">
        <v>0.47799999999999998</v>
      </c>
      <c r="M25" s="34">
        <v>0.433</v>
      </c>
      <c r="N25" s="29">
        <f t="shared" si="0"/>
        <v>0.90585774058577395</v>
      </c>
      <c r="O25" s="55">
        <f t="shared" si="1"/>
        <v>9.4142259414226048E-2</v>
      </c>
      <c r="P25" s="30">
        <f t="shared" si="2"/>
        <v>481.44794538665803</v>
      </c>
    </row>
    <row r="26" spans="1:16" s="8" customFormat="1" ht="16" hidden="1" x14ac:dyDescent="0.2">
      <c r="A26" s="21" t="s">
        <v>115</v>
      </c>
      <c r="B26" s="21" t="s">
        <v>10</v>
      </c>
      <c r="C26" s="21" t="s">
        <v>113</v>
      </c>
      <c r="D26" s="21" t="s">
        <v>11</v>
      </c>
      <c r="E26" s="21" t="s">
        <v>27</v>
      </c>
      <c r="F26" s="21" t="s">
        <v>30</v>
      </c>
      <c r="G26" s="21" t="s">
        <v>21</v>
      </c>
      <c r="H26" s="21" t="s">
        <v>16</v>
      </c>
      <c r="I26" s="22">
        <f>1*J26/K26</f>
        <v>166.65</v>
      </c>
      <c r="J26" s="23">
        <v>99.99</v>
      </c>
      <c r="K26" s="21">
        <v>0.6</v>
      </c>
      <c r="L26" s="21">
        <v>0.57299999999999995</v>
      </c>
      <c r="M26" s="21">
        <v>0.51800000000000002</v>
      </c>
      <c r="N26" s="24">
        <f t="shared" si="0"/>
        <v>0.90401396160558478</v>
      </c>
      <c r="O26" s="54">
        <f t="shared" si="1"/>
        <v>9.5986038394415218E-2</v>
      </c>
      <c r="P26" s="25">
        <f t="shared" si="2"/>
        <v>184.34449806949806</v>
      </c>
    </row>
    <row r="27" spans="1:16" s="8" customFormat="1" ht="16" hidden="1" x14ac:dyDescent="0.2">
      <c r="A27" s="7" t="s">
        <v>121</v>
      </c>
      <c r="B27" s="7" t="s">
        <v>70</v>
      </c>
      <c r="C27" s="5" t="s">
        <v>113</v>
      </c>
      <c r="D27" s="9" t="s">
        <v>11</v>
      </c>
      <c r="E27" s="7" t="s">
        <v>23</v>
      </c>
      <c r="F27" s="7" t="s">
        <v>81</v>
      </c>
      <c r="G27" s="7" t="s">
        <v>21</v>
      </c>
      <c r="H27" s="7" t="s">
        <v>22</v>
      </c>
      <c r="I27" s="9">
        <v>326.33999999999997</v>
      </c>
      <c r="J27" s="9">
        <v>326.33999999999997</v>
      </c>
      <c r="K27" s="10">
        <v>1</v>
      </c>
      <c r="L27" s="10">
        <v>1.008</v>
      </c>
      <c r="M27" s="10">
        <v>0.90800000000000003</v>
      </c>
      <c r="N27" s="13">
        <f t="shared" si="0"/>
        <v>0.9007936507936507</v>
      </c>
      <c r="O27" s="56">
        <f t="shared" si="1"/>
        <v>9.9206349206349298E-2</v>
      </c>
      <c r="P27" s="26">
        <f t="shared" si="2"/>
        <v>362.28052863436125</v>
      </c>
    </row>
    <row r="28" spans="1:16" s="8" customFormat="1" ht="16" hidden="1" x14ac:dyDescent="0.2">
      <c r="A28" s="2" t="s">
        <v>117</v>
      </c>
      <c r="B28" s="2" t="s">
        <v>41</v>
      </c>
      <c r="C28" s="5" t="s">
        <v>113</v>
      </c>
      <c r="D28" s="4" t="s">
        <v>11</v>
      </c>
      <c r="E28" s="7" t="s">
        <v>42</v>
      </c>
      <c r="F28" s="7" t="s">
        <v>42</v>
      </c>
      <c r="G28" s="7" t="s">
        <v>21</v>
      </c>
      <c r="H28" s="7" t="s">
        <v>16</v>
      </c>
      <c r="I28" s="9">
        <v>349</v>
      </c>
      <c r="J28" s="11">
        <f>K28*I28/1</f>
        <v>349</v>
      </c>
      <c r="K28" s="10">
        <v>1</v>
      </c>
      <c r="L28" s="10">
        <v>1.0069999999999999</v>
      </c>
      <c r="M28" s="10">
        <v>0.90700000000000003</v>
      </c>
      <c r="N28" s="13">
        <f t="shared" si="0"/>
        <v>0.9006951340615692</v>
      </c>
      <c r="O28" s="56">
        <f t="shared" si="1"/>
        <v>9.9304865938430797E-2</v>
      </c>
      <c r="P28" s="26">
        <f t="shared" si="2"/>
        <v>387.47850055126781</v>
      </c>
    </row>
    <row r="29" spans="1:16" s="8" customFormat="1" ht="16" hidden="1" x14ac:dyDescent="0.2">
      <c r="A29" s="7" t="s">
        <v>120</v>
      </c>
      <c r="B29" s="7" t="s">
        <v>58</v>
      </c>
      <c r="C29" s="5" t="s">
        <v>113</v>
      </c>
      <c r="D29" s="9" t="s">
        <v>11</v>
      </c>
      <c r="E29" s="7" t="s">
        <v>27</v>
      </c>
      <c r="F29" s="7" t="s">
        <v>67</v>
      </c>
      <c r="G29" s="7" t="s">
        <v>21</v>
      </c>
      <c r="H29" s="7" t="s">
        <v>16</v>
      </c>
      <c r="I29" s="9">
        <f>1*J29/K29</f>
        <v>190</v>
      </c>
      <c r="J29" s="11">
        <v>114</v>
      </c>
      <c r="K29" s="10">
        <v>0.6</v>
      </c>
      <c r="L29" s="10">
        <v>0.63600000000000001</v>
      </c>
      <c r="M29" s="10">
        <v>0.57199999999999995</v>
      </c>
      <c r="N29" s="13">
        <f t="shared" si="0"/>
        <v>0.89937106918238985</v>
      </c>
      <c r="O29" s="56">
        <f t="shared" si="1"/>
        <v>0.10062893081761015</v>
      </c>
      <c r="P29" s="26">
        <f t="shared" si="2"/>
        <v>211.25874125874128</v>
      </c>
    </row>
    <row r="30" spans="1:16" s="8" customFormat="1" ht="16" hidden="1" x14ac:dyDescent="0.2">
      <c r="A30" s="7" t="s">
        <v>118</v>
      </c>
      <c r="B30" s="7" t="s">
        <v>32</v>
      </c>
      <c r="C30" s="5" t="s">
        <v>113</v>
      </c>
      <c r="D30" s="9" t="s">
        <v>37</v>
      </c>
      <c r="E30" s="7" t="s">
        <v>125</v>
      </c>
      <c r="F30" s="7" t="s">
        <v>48</v>
      </c>
      <c r="G30" s="7" t="s">
        <v>21</v>
      </c>
      <c r="H30" s="7" t="s">
        <v>22</v>
      </c>
      <c r="I30" s="15">
        <f>1*J30/K30</f>
        <v>394.27312775330392</v>
      </c>
      <c r="J30" s="11">
        <v>179</v>
      </c>
      <c r="K30" s="10">
        <v>0.45400000000000001</v>
      </c>
      <c r="L30" s="10">
        <v>0.46700000000000003</v>
      </c>
      <c r="M30" s="10">
        <v>0.41899999999999998</v>
      </c>
      <c r="N30" s="13">
        <f t="shared" si="0"/>
        <v>0.89721627408993565</v>
      </c>
      <c r="O30" s="56">
        <f t="shared" si="1"/>
        <v>0.10278372591006435</v>
      </c>
      <c r="P30" s="26">
        <f t="shared" si="2"/>
        <v>439.440455037692</v>
      </c>
    </row>
    <row r="31" spans="1:16" s="8" customFormat="1" ht="17" hidden="1" thickBot="1" x14ac:dyDescent="0.25">
      <c r="A31" s="31" t="s">
        <v>117</v>
      </c>
      <c r="B31" s="31" t="s">
        <v>41</v>
      </c>
      <c r="C31" s="27" t="s">
        <v>113</v>
      </c>
      <c r="D31" s="85" t="s">
        <v>11</v>
      </c>
      <c r="E31" s="33" t="s">
        <v>23</v>
      </c>
      <c r="F31" s="33" t="s">
        <v>23</v>
      </c>
      <c r="G31" s="33" t="s">
        <v>21</v>
      </c>
      <c r="H31" s="33" t="s">
        <v>16</v>
      </c>
      <c r="I31" s="32">
        <v>299</v>
      </c>
      <c r="J31" s="28">
        <f>K31*I31/1</f>
        <v>186.875</v>
      </c>
      <c r="K31" s="34">
        <v>0.625</v>
      </c>
      <c r="L31" s="34">
        <v>0.56999999999999995</v>
      </c>
      <c r="M31" s="34">
        <v>0.50700000000000001</v>
      </c>
      <c r="N31" s="29">
        <f t="shared" si="0"/>
        <v>0.88947368421052642</v>
      </c>
      <c r="O31" s="88">
        <f t="shared" si="1"/>
        <v>0.11052631578947358</v>
      </c>
      <c r="P31" s="30">
        <f t="shared" si="2"/>
        <v>336.15384615384613</v>
      </c>
    </row>
    <row r="32" spans="1:16" s="8" customFormat="1" ht="16" hidden="1" x14ac:dyDescent="0.2">
      <c r="A32" s="35" t="s">
        <v>124</v>
      </c>
      <c r="B32" s="36" t="s">
        <v>111</v>
      </c>
      <c r="C32" s="21" t="s">
        <v>113</v>
      </c>
      <c r="D32" s="36" t="s">
        <v>11</v>
      </c>
      <c r="E32" s="80" t="s">
        <v>27</v>
      </c>
      <c r="F32" s="80" t="s">
        <v>107</v>
      </c>
      <c r="G32" s="80" t="s">
        <v>21</v>
      </c>
      <c r="H32" s="80" t="s">
        <v>16</v>
      </c>
      <c r="I32" s="36">
        <f>1*J32/K32</f>
        <v>96</v>
      </c>
      <c r="J32" s="82">
        <v>48</v>
      </c>
      <c r="K32" s="83">
        <v>0.5</v>
      </c>
      <c r="L32" s="83">
        <v>0.496</v>
      </c>
      <c r="M32" s="83">
        <v>0.441</v>
      </c>
      <c r="N32" s="24">
        <f t="shared" si="0"/>
        <v>0.88911290322580649</v>
      </c>
      <c r="O32" s="57">
        <f t="shared" si="1"/>
        <v>0.11088709677419351</v>
      </c>
      <c r="P32" s="25">
        <f t="shared" si="2"/>
        <v>107.97278911564625</v>
      </c>
    </row>
    <row r="33" spans="1:16" s="8" customFormat="1" ht="16" hidden="1" x14ac:dyDescent="0.2">
      <c r="A33" s="7" t="s">
        <v>124</v>
      </c>
      <c r="B33" s="9" t="s">
        <v>111</v>
      </c>
      <c r="C33" s="5" t="s">
        <v>113</v>
      </c>
      <c r="D33" s="9" t="s">
        <v>11</v>
      </c>
      <c r="E33" s="1" t="s">
        <v>34</v>
      </c>
      <c r="F33" s="1" t="s">
        <v>103</v>
      </c>
      <c r="G33" s="1" t="s">
        <v>15</v>
      </c>
      <c r="H33" s="1" t="s">
        <v>22</v>
      </c>
      <c r="I33" s="15">
        <f>1*J33/K33</f>
        <v>75.00800000000001</v>
      </c>
      <c r="J33" s="9">
        <v>46.88</v>
      </c>
      <c r="K33" s="10">
        <v>0.625</v>
      </c>
      <c r="L33" s="10">
        <v>0.61099999999999999</v>
      </c>
      <c r="M33" s="10">
        <v>0.54100000000000004</v>
      </c>
      <c r="N33" s="13">
        <f t="shared" si="0"/>
        <v>0.88543371522094927</v>
      </c>
      <c r="O33" s="58">
        <f t="shared" si="1"/>
        <v>0.11456628477905073</v>
      </c>
      <c r="P33" s="26">
        <f t="shared" si="2"/>
        <v>84.713286506469515</v>
      </c>
    </row>
    <row r="34" spans="1:16" s="8" customFormat="1" ht="16" hidden="1" x14ac:dyDescent="0.2">
      <c r="A34" s="7" t="s">
        <v>124</v>
      </c>
      <c r="B34" s="9" t="s">
        <v>111</v>
      </c>
      <c r="C34" s="5" t="s">
        <v>113</v>
      </c>
      <c r="D34" s="9" t="s">
        <v>11</v>
      </c>
      <c r="E34" s="1" t="s">
        <v>104</v>
      </c>
      <c r="F34" s="1" t="s">
        <v>105</v>
      </c>
      <c r="G34" s="1" t="s">
        <v>15</v>
      </c>
      <c r="H34" s="1" t="s">
        <v>22</v>
      </c>
      <c r="I34" s="9">
        <f>1*J34/K34</f>
        <v>86</v>
      </c>
      <c r="J34" s="9">
        <v>74.39</v>
      </c>
      <c r="K34" s="10">
        <v>0.86499999999999999</v>
      </c>
      <c r="L34" s="10">
        <v>0.85199999999999998</v>
      </c>
      <c r="M34" s="10">
        <v>0.752</v>
      </c>
      <c r="N34" s="13">
        <f t="shared" ref="N34:N65" si="3">(M34*100/L34)/100</f>
        <v>0.88262910798122063</v>
      </c>
      <c r="O34" s="58">
        <f t="shared" ref="O34:O65" si="4">1-N34</f>
        <v>0.11737089201877937</v>
      </c>
      <c r="P34" s="26">
        <f t="shared" ref="P34:P65" si="5">I34/N34</f>
        <v>97.436170212765958</v>
      </c>
    </row>
    <row r="35" spans="1:16" s="8" customFormat="1" ht="16" hidden="1" x14ac:dyDescent="0.2">
      <c r="A35" s="7" t="s">
        <v>120</v>
      </c>
      <c r="B35" s="7" t="s">
        <v>58</v>
      </c>
      <c r="C35" s="5" t="s">
        <v>113</v>
      </c>
      <c r="D35" s="9" t="s">
        <v>11</v>
      </c>
      <c r="E35" s="7" t="s">
        <v>27</v>
      </c>
      <c r="F35" s="7" t="s">
        <v>59</v>
      </c>
      <c r="G35" s="7" t="s">
        <v>15</v>
      </c>
      <c r="H35" s="7" t="s">
        <v>16</v>
      </c>
      <c r="I35" s="9">
        <v>73.8</v>
      </c>
      <c r="J35" s="11">
        <f>K35*I35/1</f>
        <v>55.349999999999994</v>
      </c>
      <c r="K35" s="10">
        <v>0.75</v>
      </c>
      <c r="L35" s="10">
        <v>0.70599999999999996</v>
      </c>
      <c r="M35" s="10">
        <v>0.61899999999999999</v>
      </c>
      <c r="N35" s="13">
        <f t="shared" si="3"/>
        <v>0.87677053824362605</v>
      </c>
      <c r="O35" s="58">
        <f t="shared" si="4"/>
        <v>0.12322946175637395</v>
      </c>
      <c r="P35" s="26">
        <f t="shared" si="5"/>
        <v>84.172536348949919</v>
      </c>
    </row>
    <row r="36" spans="1:16" s="8" customFormat="1" ht="16" x14ac:dyDescent="0.2">
      <c r="A36" s="7" t="s">
        <v>121</v>
      </c>
      <c r="B36" s="7" t="s">
        <v>70</v>
      </c>
      <c r="C36" s="5" t="s">
        <v>113</v>
      </c>
      <c r="D36" s="10" t="s">
        <v>37</v>
      </c>
      <c r="E36" s="7" t="s">
        <v>125</v>
      </c>
      <c r="F36" s="7" t="s">
        <v>82</v>
      </c>
      <c r="G36" s="7" t="s">
        <v>21</v>
      </c>
      <c r="H36" s="7" t="s">
        <v>16</v>
      </c>
      <c r="I36" s="15">
        <f>1*J36/K36</f>
        <v>381.9383259911894</v>
      </c>
      <c r="J36" s="9">
        <v>346.8</v>
      </c>
      <c r="K36" s="10">
        <v>0.90800000000000003</v>
      </c>
      <c r="L36" s="10">
        <v>1.073</v>
      </c>
      <c r="M36" s="10">
        <v>0.94</v>
      </c>
      <c r="N36" s="13">
        <f t="shared" si="3"/>
        <v>0.87604846225535882</v>
      </c>
      <c r="O36" s="58">
        <f t="shared" si="4"/>
        <v>0.12395153774464118</v>
      </c>
      <c r="P36" s="26">
        <f t="shared" si="5"/>
        <v>435.97853594526197</v>
      </c>
    </row>
    <row r="37" spans="1:16" s="8" customFormat="1" ht="16" hidden="1" x14ac:dyDescent="0.2">
      <c r="A37" s="5" t="s">
        <v>116</v>
      </c>
      <c r="B37" s="5" t="s">
        <v>32</v>
      </c>
      <c r="C37" s="5" t="s">
        <v>113</v>
      </c>
      <c r="D37" s="5" t="s">
        <v>11</v>
      </c>
      <c r="E37" s="5" t="s">
        <v>36</v>
      </c>
      <c r="F37" s="5" t="s">
        <v>36</v>
      </c>
      <c r="G37" s="5" t="s">
        <v>21</v>
      </c>
      <c r="H37" s="5" t="s">
        <v>16</v>
      </c>
      <c r="I37" s="4">
        <f>1*J37/K37</f>
        <v>378</v>
      </c>
      <c r="J37" s="11">
        <v>189</v>
      </c>
      <c r="K37" s="5">
        <v>0.5</v>
      </c>
      <c r="L37" s="5">
        <v>0.53800000000000003</v>
      </c>
      <c r="M37" s="5">
        <v>0.47</v>
      </c>
      <c r="N37" s="13">
        <f t="shared" si="3"/>
        <v>0.87360594795539026</v>
      </c>
      <c r="O37" s="58">
        <f t="shared" si="4"/>
        <v>0.12639405204460974</v>
      </c>
      <c r="P37" s="26">
        <f t="shared" si="5"/>
        <v>432.68936170212771</v>
      </c>
    </row>
    <row r="38" spans="1:16" s="8" customFormat="1" ht="17" hidden="1" thickBot="1" x14ac:dyDescent="0.25">
      <c r="A38" s="33" t="s">
        <v>118</v>
      </c>
      <c r="B38" s="33" t="s">
        <v>32</v>
      </c>
      <c r="C38" s="27" t="s">
        <v>113</v>
      </c>
      <c r="D38" s="32" t="s">
        <v>11</v>
      </c>
      <c r="E38" s="33" t="s">
        <v>27</v>
      </c>
      <c r="F38" s="33" t="s">
        <v>44</v>
      </c>
      <c r="G38" s="33" t="s">
        <v>21</v>
      </c>
      <c r="H38" s="33" t="s">
        <v>16</v>
      </c>
      <c r="I38" s="32">
        <f>1*J38/K38</f>
        <v>116</v>
      </c>
      <c r="J38" s="28">
        <v>58</v>
      </c>
      <c r="K38" s="34">
        <v>0.5</v>
      </c>
      <c r="L38" s="34">
        <v>0.504</v>
      </c>
      <c r="M38" s="34">
        <v>0.438</v>
      </c>
      <c r="N38" s="29">
        <f t="shared" si="3"/>
        <v>0.86904761904761896</v>
      </c>
      <c r="O38" s="88">
        <f t="shared" si="4"/>
        <v>0.13095238095238104</v>
      </c>
      <c r="P38" s="30">
        <f t="shared" si="5"/>
        <v>133.47945205479454</v>
      </c>
    </row>
    <row r="39" spans="1:16" s="8" customFormat="1" ht="16" hidden="1" x14ac:dyDescent="0.2">
      <c r="A39" s="21" t="s">
        <v>116</v>
      </c>
      <c r="B39" s="21" t="s">
        <v>32</v>
      </c>
      <c r="C39" s="21" t="s">
        <v>113</v>
      </c>
      <c r="D39" s="21" t="s">
        <v>11</v>
      </c>
      <c r="E39" s="21" t="s">
        <v>13</v>
      </c>
      <c r="F39" s="21" t="s">
        <v>33</v>
      </c>
      <c r="G39" s="21" t="s">
        <v>15</v>
      </c>
      <c r="H39" s="21" t="s">
        <v>16</v>
      </c>
      <c r="I39" s="22">
        <v>104</v>
      </c>
      <c r="J39" s="23">
        <f>K39*I39/1</f>
        <v>35.152000000000001</v>
      </c>
      <c r="K39" s="21">
        <v>0.33800000000000002</v>
      </c>
      <c r="L39" s="21">
        <v>0.32700000000000001</v>
      </c>
      <c r="M39" s="21">
        <v>0.28399999999999997</v>
      </c>
      <c r="N39" s="24">
        <f t="shared" si="3"/>
        <v>0.86850152905198774</v>
      </c>
      <c r="O39" s="57">
        <f t="shared" si="4"/>
        <v>0.13149847094801226</v>
      </c>
      <c r="P39" s="25">
        <f t="shared" si="5"/>
        <v>119.74647887323944</v>
      </c>
    </row>
    <row r="40" spans="1:16" s="8" customFormat="1" ht="16" hidden="1" x14ac:dyDescent="0.2">
      <c r="A40" s="5" t="s">
        <v>116</v>
      </c>
      <c r="B40" s="5" t="s">
        <v>32</v>
      </c>
      <c r="C40" s="5" t="s">
        <v>113</v>
      </c>
      <c r="D40" s="5" t="s">
        <v>11</v>
      </c>
      <c r="E40" s="5" t="s">
        <v>34</v>
      </c>
      <c r="F40" s="5" t="s">
        <v>35</v>
      </c>
      <c r="G40" s="5" t="s">
        <v>15</v>
      </c>
      <c r="H40" s="5" t="s">
        <v>16</v>
      </c>
      <c r="I40" s="4">
        <v>162</v>
      </c>
      <c r="J40" s="11">
        <f>K40*I40/1</f>
        <v>46.655999999999999</v>
      </c>
      <c r="K40" s="5">
        <v>0.28799999999999998</v>
      </c>
      <c r="L40" s="5">
        <v>0.27900000000000003</v>
      </c>
      <c r="M40" s="5">
        <v>0.24199999999999999</v>
      </c>
      <c r="N40" s="13">
        <f t="shared" si="3"/>
        <v>0.86738351254480284</v>
      </c>
      <c r="O40" s="58">
        <f t="shared" si="4"/>
        <v>0.13261648745519716</v>
      </c>
      <c r="P40" s="26">
        <f t="shared" si="5"/>
        <v>186.76859504132233</v>
      </c>
    </row>
    <row r="41" spans="1:16" s="8" customFormat="1" ht="16" hidden="1" x14ac:dyDescent="0.2">
      <c r="A41" s="7" t="s">
        <v>124</v>
      </c>
      <c r="B41" s="9" t="s">
        <v>111</v>
      </c>
      <c r="C41" s="5" t="s">
        <v>113</v>
      </c>
      <c r="D41" s="9" t="s">
        <v>11</v>
      </c>
      <c r="E41" s="18" t="s">
        <v>73</v>
      </c>
      <c r="F41" s="18" t="s">
        <v>106</v>
      </c>
      <c r="G41" s="18" t="s">
        <v>21</v>
      </c>
      <c r="H41" s="18" t="s">
        <v>16</v>
      </c>
      <c r="I41" s="9">
        <f>1*J41/K41</f>
        <v>272</v>
      </c>
      <c r="J41" s="19">
        <v>136</v>
      </c>
      <c r="K41" s="10">
        <v>0.5</v>
      </c>
      <c r="L41" s="10">
        <v>0.51300000000000001</v>
      </c>
      <c r="M41" s="10">
        <v>0.44400000000000001</v>
      </c>
      <c r="N41" s="13">
        <f t="shared" si="3"/>
        <v>0.86549707602339188</v>
      </c>
      <c r="O41" s="58">
        <f t="shared" si="4"/>
        <v>0.13450292397660812</v>
      </c>
      <c r="P41" s="26">
        <f t="shared" si="5"/>
        <v>314.27027027027026</v>
      </c>
    </row>
    <row r="42" spans="1:16" s="8" customFormat="1" ht="16" hidden="1" x14ac:dyDescent="0.2">
      <c r="A42" s="7" t="s">
        <v>124</v>
      </c>
      <c r="B42" s="9" t="s">
        <v>111</v>
      </c>
      <c r="C42" s="5" t="s">
        <v>113</v>
      </c>
      <c r="D42" s="9" t="s">
        <v>11</v>
      </c>
      <c r="E42" s="1" t="s">
        <v>13</v>
      </c>
      <c r="F42" s="1" t="s">
        <v>33</v>
      </c>
      <c r="G42" s="1" t="s">
        <v>15</v>
      </c>
      <c r="H42" s="1" t="s">
        <v>16</v>
      </c>
      <c r="I42" s="9">
        <f>1*J42/K42</f>
        <v>100</v>
      </c>
      <c r="J42" s="9">
        <v>65.5</v>
      </c>
      <c r="K42" s="10">
        <v>0.65500000000000003</v>
      </c>
      <c r="L42" s="10">
        <v>0.64400000000000002</v>
      </c>
      <c r="M42" s="10">
        <v>0.55500000000000005</v>
      </c>
      <c r="N42" s="13">
        <f t="shared" si="3"/>
        <v>0.86180124223602494</v>
      </c>
      <c r="O42" s="58">
        <f t="shared" si="4"/>
        <v>0.13819875776397506</v>
      </c>
      <c r="P42" s="26">
        <f t="shared" si="5"/>
        <v>116.03603603603602</v>
      </c>
    </row>
    <row r="43" spans="1:16" s="8" customFormat="1" ht="16" x14ac:dyDescent="0.2">
      <c r="A43" s="7" t="s">
        <v>121</v>
      </c>
      <c r="B43" s="7" t="s">
        <v>70</v>
      </c>
      <c r="C43" s="5" t="s">
        <v>113</v>
      </c>
      <c r="D43" s="14" t="s">
        <v>37</v>
      </c>
      <c r="E43" s="7" t="s">
        <v>125</v>
      </c>
      <c r="F43" s="7" t="s">
        <v>83</v>
      </c>
      <c r="G43" s="7" t="s">
        <v>21</v>
      </c>
      <c r="H43" s="7" t="s">
        <v>16</v>
      </c>
      <c r="I43" s="15">
        <f>1*J43/K43</f>
        <v>427.00440528634363</v>
      </c>
      <c r="J43" s="9">
        <v>387.72</v>
      </c>
      <c r="K43" s="10">
        <v>0.90800000000000003</v>
      </c>
      <c r="L43" s="10">
        <v>1.0629999999999999</v>
      </c>
      <c r="M43" s="10">
        <v>0.91600000000000004</v>
      </c>
      <c r="N43" s="13">
        <f t="shared" si="3"/>
        <v>0.86171213546566339</v>
      </c>
      <c r="O43" s="58">
        <f t="shared" si="4"/>
        <v>0.13828786453433661</v>
      </c>
      <c r="P43" s="26">
        <f t="shared" si="5"/>
        <v>495.53022141854058</v>
      </c>
    </row>
    <row r="44" spans="1:16" s="8" customFormat="1" ht="16" hidden="1" x14ac:dyDescent="0.2">
      <c r="A44" s="7" t="s">
        <v>123</v>
      </c>
      <c r="B44" s="17" t="s">
        <v>102</v>
      </c>
      <c r="C44" s="5" t="s">
        <v>113</v>
      </c>
      <c r="D44" s="10" t="s">
        <v>11</v>
      </c>
      <c r="E44" s="7" t="s">
        <v>19</v>
      </c>
      <c r="F44" s="7" t="s">
        <v>19</v>
      </c>
      <c r="G44" s="7" t="s">
        <v>21</v>
      </c>
      <c r="H44" s="7" t="s">
        <v>16</v>
      </c>
      <c r="I44" s="9">
        <f>1*J44/K44</f>
        <v>261.25</v>
      </c>
      <c r="J44" s="9">
        <v>209</v>
      </c>
      <c r="K44" s="10">
        <v>0.8</v>
      </c>
      <c r="L44" s="10">
        <v>0.8</v>
      </c>
      <c r="M44" s="10">
        <v>0.68500000000000005</v>
      </c>
      <c r="N44" s="13">
        <f t="shared" si="3"/>
        <v>0.85624999999999996</v>
      </c>
      <c r="O44" s="58">
        <f t="shared" si="4"/>
        <v>0.14375000000000004</v>
      </c>
      <c r="P44" s="26">
        <f t="shared" si="5"/>
        <v>305.1094890510949</v>
      </c>
    </row>
    <row r="45" spans="1:16" s="101" customFormat="1" ht="16" hidden="1" x14ac:dyDescent="0.2">
      <c r="A45" s="7" t="s">
        <v>122</v>
      </c>
      <c r="B45" s="16" t="s">
        <v>84</v>
      </c>
      <c r="C45" s="5" t="s">
        <v>113</v>
      </c>
      <c r="D45" s="9" t="s">
        <v>37</v>
      </c>
      <c r="E45" s="7" t="s">
        <v>126</v>
      </c>
      <c r="F45" s="7" t="s">
        <v>94</v>
      </c>
      <c r="G45" s="7" t="s">
        <v>21</v>
      </c>
      <c r="H45" s="7" t="s">
        <v>22</v>
      </c>
      <c r="I45" s="9">
        <f>1*J45/K45</f>
        <v>296</v>
      </c>
      <c r="J45" s="9">
        <v>148</v>
      </c>
      <c r="K45" s="10">
        <v>0.5</v>
      </c>
      <c r="L45" s="10">
        <v>0.498</v>
      </c>
      <c r="M45" s="10">
        <v>0.42399999999999999</v>
      </c>
      <c r="N45" s="13">
        <f t="shared" si="3"/>
        <v>0.85140562248995977</v>
      </c>
      <c r="O45" s="58">
        <f t="shared" si="4"/>
        <v>0.14859437751004023</v>
      </c>
      <c r="P45" s="26">
        <f t="shared" si="5"/>
        <v>347.66037735849062</v>
      </c>
    </row>
    <row r="46" spans="1:16" s="8" customFormat="1" ht="17" hidden="1" thickBot="1" x14ac:dyDescent="0.25">
      <c r="A46" s="33" t="s">
        <v>121</v>
      </c>
      <c r="B46" s="33" t="s">
        <v>70</v>
      </c>
      <c r="C46" s="27" t="s">
        <v>113</v>
      </c>
      <c r="D46" s="38" t="s">
        <v>11</v>
      </c>
      <c r="E46" s="33" t="s">
        <v>42</v>
      </c>
      <c r="F46" s="33" t="s">
        <v>80</v>
      </c>
      <c r="G46" s="33" t="s">
        <v>21</v>
      </c>
      <c r="H46" s="33" t="s">
        <v>16</v>
      </c>
      <c r="I46" s="32">
        <v>408.18</v>
      </c>
      <c r="J46" s="32">
        <v>408.18</v>
      </c>
      <c r="K46" s="34">
        <v>1</v>
      </c>
      <c r="L46" s="34">
        <v>0.92800000000000005</v>
      </c>
      <c r="M46" s="34">
        <v>0.79</v>
      </c>
      <c r="N46" s="29">
        <f t="shared" si="3"/>
        <v>0.85129310344827591</v>
      </c>
      <c r="O46" s="88">
        <f t="shared" si="4"/>
        <v>0.14870689655172409</v>
      </c>
      <c r="P46" s="30">
        <f t="shared" si="5"/>
        <v>479.48232911392404</v>
      </c>
    </row>
    <row r="47" spans="1:16" s="8" customFormat="1" ht="16" hidden="1" x14ac:dyDescent="0.2">
      <c r="A47" s="35" t="s">
        <v>124</v>
      </c>
      <c r="B47" s="36" t="s">
        <v>111</v>
      </c>
      <c r="C47" s="21" t="s">
        <v>113</v>
      </c>
      <c r="D47" s="36" t="s">
        <v>11</v>
      </c>
      <c r="E47" s="35" t="s">
        <v>27</v>
      </c>
      <c r="F47" s="35" t="s">
        <v>64</v>
      </c>
      <c r="G47" s="35" t="s">
        <v>15</v>
      </c>
      <c r="H47" s="35" t="s">
        <v>16</v>
      </c>
      <c r="I47" s="36">
        <f t="shared" ref="I47:I52" si="6">1*J47/K47</f>
        <v>82.000000000000014</v>
      </c>
      <c r="J47" s="36">
        <v>56.99</v>
      </c>
      <c r="K47" s="37">
        <v>0.69499999999999995</v>
      </c>
      <c r="L47" s="37">
        <v>0.67600000000000005</v>
      </c>
      <c r="M47" s="37">
        <v>0.57299999999999995</v>
      </c>
      <c r="N47" s="24">
        <f t="shared" si="3"/>
        <v>0.8476331360946745</v>
      </c>
      <c r="O47" s="57">
        <f t="shared" si="4"/>
        <v>0.1523668639053255</v>
      </c>
      <c r="P47" s="25">
        <f t="shared" si="5"/>
        <v>96.739965095986065</v>
      </c>
    </row>
    <row r="48" spans="1:16" s="8" customFormat="1" ht="16" hidden="1" x14ac:dyDescent="0.2">
      <c r="A48" s="7" t="s">
        <v>122</v>
      </c>
      <c r="B48" s="16" t="s">
        <v>84</v>
      </c>
      <c r="C48" s="5" t="s">
        <v>113</v>
      </c>
      <c r="D48" s="14" t="s">
        <v>11</v>
      </c>
      <c r="E48" s="7" t="s">
        <v>19</v>
      </c>
      <c r="F48" s="7" t="s">
        <v>85</v>
      </c>
      <c r="G48" s="7" t="s">
        <v>21</v>
      </c>
      <c r="H48" s="7" t="s">
        <v>16</v>
      </c>
      <c r="I48" s="15">
        <f t="shared" si="6"/>
        <v>258.8235294117647</v>
      </c>
      <c r="J48" s="9">
        <v>176</v>
      </c>
      <c r="K48" s="10">
        <v>0.68</v>
      </c>
      <c r="L48" s="10">
        <v>0.70299999999999996</v>
      </c>
      <c r="M48" s="10">
        <v>0.59499999999999997</v>
      </c>
      <c r="N48" s="13">
        <f t="shared" si="3"/>
        <v>0.84637268847795166</v>
      </c>
      <c r="O48" s="58">
        <f t="shared" si="4"/>
        <v>0.15362731152204834</v>
      </c>
      <c r="P48" s="26">
        <f t="shared" si="5"/>
        <v>305.80326248146315</v>
      </c>
    </row>
    <row r="49" spans="1:16" s="8" customFormat="1" ht="16" x14ac:dyDescent="0.2">
      <c r="A49" s="7" t="s">
        <v>118</v>
      </c>
      <c r="B49" s="7" t="s">
        <v>32</v>
      </c>
      <c r="C49" s="5" t="s">
        <v>113</v>
      </c>
      <c r="D49" s="9" t="s">
        <v>37</v>
      </c>
      <c r="E49" s="7" t="s">
        <v>125</v>
      </c>
      <c r="F49" s="7" t="s">
        <v>47</v>
      </c>
      <c r="G49" s="7" t="s">
        <v>21</v>
      </c>
      <c r="H49" s="7" t="s">
        <v>16</v>
      </c>
      <c r="I49" s="15">
        <f t="shared" si="6"/>
        <v>317.18061674008811</v>
      </c>
      <c r="J49" s="11">
        <v>144</v>
      </c>
      <c r="K49" s="10">
        <v>0.45400000000000001</v>
      </c>
      <c r="L49" s="10">
        <v>0.47399999999999998</v>
      </c>
      <c r="M49" s="10">
        <v>0.39900000000000002</v>
      </c>
      <c r="N49" s="13">
        <f t="shared" si="3"/>
        <v>0.84177215189873433</v>
      </c>
      <c r="O49" s="58">
        <f t="shared" si="4"/>
        <v>0.15822784810126567</v>
      </c>
      <c r="P49" s="26">
        <f t="shared" si="5"/>
        <v>376.80103342055571</v>
      </c>
    </row>
    <row r="50" spans="1:16" s="8" customFormat="1" ht="16" hidden="1" x14ac:dyDescent="0.2">
      <c r="A50" s="5" t="s">
        <v>116</v>
      </c>
      <c r="B50" s="5" t="s">
        <v>32</v>
      </c>
      <c r="C50" s="5" t="s">
        <v>113</v>
      </c>
      <c r="D50" s="5" t="s">
        <v>11</v>
      </c>
      <c r="E50" s="5" t="s">
        <v>27</v>
      </c>
      <c r="F50" s="5" t="s">
        <v>27</v>
      </c>
      <c r="G50" s="5" t="s">
        <v>21</v>
      </c>
      <c r="H50" s="5" t="s">
        <v>16</v>
      </c>
      <c r="I50" s="4">
        <f t="shared" si="6"/>
        <v>112</v>
      </c>
      <c r="J50" s="11">
        <v>56</v>
      </c>
      <c r="K50" s="5">
        <v>0.5</v>
      </c>
      <c r="L50" s="5">
        <v>0.53600000000000003</v>
      </c>
      <c r="M50" s="5">
        <v>0.45</v>
      </c>
      <c r="N50" s="13">
        <f t="shared" si="3"/>
        <v>0.83955223880597007</v>
      </c>
      <c r="O50" s="58">
        <f t="shared" si="4"/>
        <v>0.16044776119402993</v>
      </c>
      <c r="P50" s="26">
        <f t="shared" si="5"/>
        <v>133.40444444444447</v>
      </c>
    </row>
    <row r="51" spans="1:16" s="8" customFormat="1" ht="16" hidden="1" x14ac:dyDescent="0.2">
      <c r="A51" s="7" t="s">
        <v>124</v>
      </c>
      <c r="B51" s="9" t="s">
        <v>111</v>
      </c>
      <c r="C51" s="5" t="s">
        <v>113</v>
      </c>
      <c r="D51" s="9" t="s">
        <v>11</v>
      </c>
      <c r="E51" s="18" t="s">
        <v>13</v>
      </c>
      <c r="F51" s="18" t="s">
        <v>108</v>
      </c>
      <c r="G51" s="18" t="s">
        <v>21</v>
      </c>
      <c r="H51" s="18" t="s">
        <v>16</v>
      </c>
      <c r="I51" s="9">
        <f t="shared" si="6"/>
        <v>124</v>
      </c>
      <c r="J51" s="19">
        <v>124</v>
      </c>
      <c r="K51" s="20">
        <v>1</v>
      </c>
      <c r="L51" s="20">
        <v>1.036</v>
      </c>
      <c r="M51" s="20">
        <v>0.86599999999999999</v>
      </c>
      <c r="N51" s="13">
        <f t="shared" si="3"/>
        <v>0.83590733590733579</v>
      </c>
      <c r="O51" s="58">
        <f t="shared" si="4"/>
        <v>0.16409266409266421</v>
      </c>
      <c r="P51" s="26">
        <f t="shared" si="5"/>
        <v>148.34180138568132</v>
      </c>
    </row>
    <row r="52" spans="1:16" s="8" customFormat="1" ht="16" hidden="1" x14ac:dyDescent="0.2">
      <c r="A52" s="7" t="s">
        <v>122</v>
      </c>
      <c r="B52" s="16" t="s">
        <v>84</v>
      </c>
      <c r="C52" s="5" t="s">
        <v>113</v>
      </c>
      <c r="D52" s="9" t="s">
        <v>11</v>
      </c>
      <c r="E52" s="7" t="s">
        <v>77</v>
      </c>
      <c r="F52" s="7" t="s">
        <v>88</v>
      </c>
      <c r="G52" s="7" t="s">
        <v>21</v>
      </c>
      <c r="H52" s="7" t="s">
        <v>16</v>
      </c>
      <c r="I52" s="15">
        <f t="shared" si="6"/>
        <v>291.17647058823525</v>
      </c>
      <c r="J52" s="9">
        <v>198</v>
      </c>
      <c r="K52" s="10">
        <v>0.68</v>
      </c>
      <c r="L52" s="10">
        <v>0.69099999999999995</v>
      </c>
      <c r="M52" s="10">
        <v>0.57699999999999996</v>
      </c>
      <c r="N52" s="13">
        <f t="shared" si="3"/>
        <v>0.83502170767004347</v>
      </c>
      <c r="O52" s="58">
        <f t="shared" si="4"/>
        <v>0.16497829232995653</v>
      </c>
      <c r="P52" s="26">
        <f t="shared" si="5"/>
        <v>348.70527066979298</v>
      </c>
    </row>
    <row r="53" spans="1:16" s="8" customFormat="1" ht="16" hidden="1" x14ac:dyDescent="0.2">
      <c r="A53" s="7" t="s">
        <v>120</v>
      </c>
      <c r="B53" s="7" t="s">
        <v>58</v>
      </c>
      <c r="C53" s="5" t="s">
        <v>113</v>
      </c>
      <c r="D53" s="9" t="s">
        <v>11</v>
      </c>
      <c r="E53" s="7" t="s">
        <v>62</v>
      </c>
      <c r="F53" s="7" t="s">
        <v>63</v>
      </c>
      <c r="G53" s="7" t="s">
        <v>15</v>
      </c>
      <c r="H53" s="7" t="s">
        <v>22</v>
      </c>
      <c r="I53" s="9">
        <v>114</v>
      </c>
      <c r="J53" s="11">
        <f>K53*I53/1</f>
        <v>60.99</v>
      </c>
      <c r="K53" s="10">
        <v>0.53500000000000003</v>
      </c>
      <c r="L53" s="10">
        <v>0.52500000000000002</v>
      </c>
      <c r="M53" s="10">
        <v>0.438</v>
      </c>
      <c r="N53" s="13">
        <f t="shared" si="3"/>
        <v>0.83428571428571419</v>
      </c>
      <c r="O53" s="58">
        <f t="shared" si="4"/>
        <v>0.16571428571428581</v>
      </c>
      <c r="P53" s="26">
        <f t="shared" si="5"/>
        <v>136.64383561643837</v>
      </c>
    </row>
    <row r="54" spans="1:16" s="8" customFormat="1" ht="16" hidden="1" x14ac:dyDescent="0.2">
      <c r="A54" s="7" t="s">
        <v>118</v>
      </c>
      <c r="B54" s="7" t="s">
        <v>32</v>
      </c>
      <c r="C54" s="5" t="s">
        <v>113</v>
      </c>
      <c r="D54" s="9" t="s">
        <v>11</v>
      </c>
      <c r="E54" s="7" t="s">
        <v>13</v>
      </c>
      <c r="F54" s="7" t="s">
        <v>45</v>
      </c>
      <c r="G54" s="7" t="s">
        <v>21</v>
      </c>
      <c r="H54" s="7" t="s">
        <v>16</v>
      </c>
      <c r="I54" s="9">
        <f>1*J54/K54</f>
        <v>198</v>
      </c>
      <c r="J54" s="11">
        <v>99</v>
      </c>
      <c r="K54" s="10">
        <v>0.5</v>
      </c>
      <c r="L54" s="10">
        <v>0.50900000000000001</v>
      </c>
      <c r="M54" s="10">
        <v>0.42299999999999999</v>
      </c>
      <c r="N54" s="13">
        <f t="shared" si="3"/>
        <v>0.83104125736738699</v>
      </c>
      <c r="O54" s="58">
        <f t="shared" si="4"/>
        <v>0.16895874263261301</v>
      </c>
      <c r="P54" s="26">
        <f t="shared" si="5"/>
        <v>238.2553191489362</v>
      </c>
    </row>
    <row r="55" spans="1:16" s="8" customFormat="1" ht="16" hidden="1" x14ac:dyDescent="0.2">
      <c r="A55" s="5" t="s">
        <v>116</v>
      </c>
      <c r="B55" s="5" t="s">
        <v>32</v>
      </c>
      <c r="C55" s="5" t="s">
        <v>113</v>
      </c>
      <c r="D55" s="5" t="s">
        <v>11</v>
      </c>
      <c r="E55" s="5" t="s">
        <v>25</v>
      </c>
      <c r="F55" s="5" t="s">
        <v>25</v>
      </c>
      <c r="G55" s="5" t="s">
        <v>21</v>
      </c>
      <c r="H55" s="5" t="s">
        <v>16</v>
      </c>
      <c r="I55" s="4">
        <f>1*J55/K55</f>
        <v>378</v>
      </c>
      <c r="J55" s="11">
        <v>189</v>
      </c>
      <c r="K55" s="5">
        <v>0.5</v>
      </c>
      <c r="L55" s="5">
        <v>0.53700000000000003</v>
      </c>
      <c r="M55" s="5">
        <v>0.44600000000000001</v>
      </c>
      <c r="N55" s="13">
        <f t="shared" si="3"/>
        <v>0.83054003724394787</v>
      </c>
      <c r="O55" s="58">
        <f t="shared" si="4"/>
        <v>0.16945996275605213</v>
      </c>
      <c r="P55" s="26">
        <f t="shared" si="5"/>
        <v>455.12556053811659</v>
      </c>
    </row>
    <row r="56" spans="1:16" s="8" customFormat="1" ht="16" x14ac:dyDescent="0.2">
      <c r="A56" s="5" t="s">
        <v>116</v>
      </c>
      <c r="B56" s="5" t="s">
        <v>32</v>
      </c>
      <c r="C56" s="5" t="s">
        <v>113</v>
      </c>
      <c r="D56" s="5" t="s">
        <v>37</v>
      </c>
      <c r="E56" s="5" t="s">
        <v>125</v>
      </c>
      <c r="F56" s="5" t="s">
        <v>127</v>
      </c>
      <c r="G56" s="5" t="s">
        <v>21</v>
      </c>
      <c r="H56" s="5" t="s">
        <v>16</v>
      </c>
      <c r="I56" s="11">
        <f>1*J56/K56</f>
        <v>284.14096916299559</v>
      </c>
      <c r="J56" s="11">
        <v>129</v>
      </c>
      <c r="K56" s="5">
        <v>0.45400000000000001</v>
      </c>
      <c r="L56" s="5">
        <v>0.47099999999999997</v>
      </c>
      <c r="M56" s="5">
        <v>0.38700000000000001</v>
      </c>
      <c r="N56" s="13">
        <f t="shared" si="3"/>
        <v>0.82165605095541405</v>
      </c>
      <c r="O56" s="58">
        <f t="shared" si="4"/>
        <v>0.17834394904458595</v>
      </c>
      <c r="P56" s="26">
        <f t="shared" si="5"/>
        <v>345.81497797356826</v>
      </c>
    </row>
    <row r="57" spans="1:16" s="8" customFormat="1" ht="16" hidden="1" x14ac:dyDescent="0.2">
      <c r="A57" s="45" t="s">
        <v>119</v>
      </c>
      <c r="B57" s="45" t="s">
        <v>50</v>
      </c>
      <c r="C57" s="46" t="s">
        <v>113</v>
      </c>
      <c r="D57" s="47" t="s">
        <v>11</v>
      </c>
      <c r="E57" s="45" t="s">
        <v>27</v>
      </c>
      <c r="F57" s="45" t="s">
        <v>51</v>
      </c>
      <c r="G57" s="45" t="s">
        <v>15</v>
      </c>
      <c r="H57" s="45" t="s">
        <v>16</v>
      </c>
      <c r="I57" s="47">
        <v>73.8</v>
      </c>
      <c r="J57" s="87">
        <f>K57*I57/1</f>
        <v>49.298400000000001</v>
      </c>
      <c r="K57" s="48">
        <v>0.66800000000000004</v>
      </c>
      <c r="L57" s="48">
        <v>0.63600000000000001</v>
      </c>
      <c r="M57" s="48">
        <v>0.51400000000000001</v>
      </c>
      <c r="N57" s="49">
        <f t="shared" si="3"/>
        <v>0.80817610062893086</v>
      </c>
      <c r="O57" s="91">
        <f t="shared" si="4"/>
        <v>0.19182389937106914</v>
      </c>
      <c r="P57" s="50">
        <f t="shared" si="5"/>
        <v>91.316731517509723</v>
      </c>
    </row>
    <row r="58" spans="1:16" s="8" customFormat="1" ht="16" hidden="1" x14ac:dyDescent="0.2">
      <c r="A58" s="35" t="s">
        <v>122</v>
      </c>
      <c r="B58" s="39" t="s">
        <v>84</v>
      </c>
      <c r="C58" s="21" t="s">
        <v>113</v>
      </c>
      <c r="D58" s="37" t="s">
        <v>37</v>
      </c>
      <c r="E58" s="35" t="s">
        <v>125</v>
      </c>
      <c r="F58" s="35" t="s">
        <v>95</v>
      </c>
      <c r="G58" s="35" t="s">
        <v>21</v>
      </c>
      <c r="H58" s="35" t="s">
        <v>22</v>
      </c>
      <c r="I58" s="36">
        <f>1*J58/K58</f>
        <v>328</v>
      </c>
      <c r="J58" s="36">
        <v>164</v>
      </c>
      <c r="K58" s="37">
        <v>0.5</v>
      </c>
      <c r="L58" s="37">
        <v>0.51</v>
      </c>
      <c r="M58" s="37">
        <v>0.40400000000000003</v>
      </c>
      <c r="N58" s="24">
        <f t="shared" si="3"/>
        <v>0.79215686274509811</v>
      </c>
      <c r="O58" s="92">
        <f t="shared" si="4"/>
        <v>0.20784313725490189</v>
      </c>
      <c r="P58" s="25">
        <f t="shared" si="5"/>
        <v>414.05940594059405</v>
      </c>
    </row>
    <row r="59" spans="1:16" s="8" customFormat="1" ht="16" hidden="1" x14ac:dyDescent="0.2">
      <c r="A59" s="7" t="s">
        <v>120</v>
      </c>
      <c r="B59" s="7" t="s">
        <v>58</v>
      </c>
      <c r="C59" s="5" t="s">
        <v>113</v>
      </c>
      <c r="D59" s="9" t="s">
        <v>11</v>
      </c>
      <c r="E59" s="7" t="s">
        <v>27</v>
      </c>
      <c r="F59" s="7" t="s">
        <v>64</v>
      </c>
      <c r="G59" s="7" t="s">
        <v>15</v>
      </c>
      <c r="H59" s="7" t="s">
        <v>16</v>
      </c>
      <c r="I59" s="9">
        <v>94.9</v>
      </c>
      <c r="J59" s="11">
        <f>K59*I59/1</f>
        <v>66.904499999999999</v>
      </c>
      <c r="K59" s="10">
        <v>0.70499999999999996</v>
      </c>
      <c r="L59" s="10">
        <v>0.65200000000000002</v>
      </c>
      <c r="M59" s="10">
        <v>0.51600000000000001</v>
      </c>
      <c r="N59" s="13">
        <f t="shared" si="3"/>
        <v>0.79141104294478526</v>
      </c>
      <c r="O59" s="59">
        <f t="shared" si="4"/>
        <v>0.20858895705521474</v>
      </c>
      <c r="P59" s="26">
        <f t="shared" si="5"/>
        <v>119.91240310077521</v>
      </c>
    </row>
    <row r="60" spans="1:16" s="8" customFormat="1" ht="16" hidden="1" x14ac:dyDescent="0.2">
      <c r="A60" s="7" t="s">
        <v>118</v>
      </c>
      <c r="B60" s="7" t="s">
        <v>32</v>
      </c>
      <c r="C60" s="5" t="s">
        <v>113</v>
      </c>
      <c r="D60" s="9" t="s">
        <v>11</v>
      </c>
      <c r="E60" s="7" t="s">
        <v>13</v>
      </c>
      <c r="F60" s="7" t="s">
        <v>46</v>
      </c>
      <c r="G60" s="7" t="s">
        <v>21</v>
      </c>
      <c r="H60" s="7" t="s">
        <v>16</v>
      </c>
      <c r="I60" s="9">
        <f>1*J60/K60</f>
        <v>205</v>
      </c>
      <c r="J60" s="11">
        <v>82</v>
      </c>
      <c r="K60" s="10">
        <v>0.4</v>
      </c>
      <c r="L60" s="10">
        <v>0.439</v>
      </c>
      <c r="M60" s="10">
        <v>0.34499999999999997</v>
      </c>
      <c r="N60" s="13">
        <f t="shared" si="3"/>
        <v>0.78587699316628701</v>
      </c>
      <c r="O60" s="59">
        <f t="shared" si="4"/>
        <v>0.21412300683371299</v>
      </c>
      <c r="P60" s="26">
        <f t="shared" si="5"/>
        <v>260.85507246376812</v>
      </c>
    </row>
    <row r="61" spans="1:16" s="8" customFormat="1" ht="16" hidden="1" x14ac:dyDescent="0.2">
      <c r="A61" s="5" t="s">
        <v>116</v>
      </c>
      <c r="B61" s="5" t="s">
        <v>32</v>
      </c>
      <c r="C61" s="5" t="s">
        <v>113</v>
      </c>
      <c r="D61" s="5" t="s">
        <v>11</v>
      </c>
      <c r="E61" s="5" t="s">
        <v>13</v>
      </c>
      <c r="F61" s="5" t="s">
        <v>33</v>
      </c>
      <c r="G61" s="5" t="s">
        <v>21</v>
      </c>
      <c r="H61" s="5" t="s">
        <v>16</v>
      </c>
      <c r="I61" s="4">
        <v>76</v>
      </c>
      <c r="J61" s="11">
        <v>76</v>
      </c>
      <c r="K61" s="5">
        <v>0.4</v>
      </c>
      <c r="L61" s="5">
        <v>0.442</v>
      </c>
      <c r="M61" s="5">
        <v>0.34699999999999998</v>
      </c>
      <c r="N61" s="13">
        <f t="shared" si="3"/>
        <v>0.7850678733031673</v>
      </c>
      <c r="O61" s="59">
        <f t="shared" si="4"/>
        <v>0.2149321266968327</v>
      </c>
      <c r="P61" s="26">
        <f t="shared" si="5"/>
        <v>96.806916426512984</v>
      </c>
    </row>
    <row r="62" spans="1:16" s="8" customFormat="1" ht="16" hidden="1" x14ac:dyDescent="0.2">
      <c r="A62" s="7" t="s">
        <v>120</v>
      </c>
      <c r="B62" s="7" t="s">
        <v>58</v>
      </c>
      <c r="C62" s="5" t="s">
        <v>113</v>
      </c>
      <c r="D62" s="9" t="s">
        <v>11</v>
      </c>
      <c r="E62" s="7" t="s">
        <v>34</v>
      </c>
      <c r="F62" s="7" t="s">
        <v>65</v>
      </c>
      <c r="G62" s="7" t="s">
        <v>15</v>
      </c>
      <c r="H62" s="7" t="s">
        <v>16</v>
      </c>
      <c r="I62" s="9">
        <v>104.9</v>
      </c>
      <c r="J62" s="11">
        <f>K62*I62/1</f>
        <v>75.003500000000003</v>
      </c>
      <c r="K62" s="10">
        <v>0.71499999999999997</v>
      </c>
      <c r="L62" s="10">
        <v>0.69099999999999995</v>
      </c>
      <c r="M62" s="10">
        <v>0.52</v>
      </c>
      <c r="N62" s="13">
        <f t="shared" si="3"/>
        <v>0.7525325615050652</v>
      </c>
      <c r="O62" s="59">
        <f t="shared" si="4"/>
        <v>0.2474674384949348</v>
      </c>
      <c r="P62" s="26">
        <f t="shared" si="5"/>
        <v>139.39596153846153</v>
      </c>
    </row>
    <row r="63" spans="1:16" s="8" customFormat="1" ht="16" hidden="1" x14ac:dyDescent="0.2">
      <c r="A63" s="7" t="s">
        <v>119</v>
      </c>
      <c r="B63" s="7" t="s">
        <v>50</v>
      </c>
      <c r="C63" s="5" t="s">
        <v>113</v>
      </c>
      <c r="D63" s="9" t="s">
        <v>11</v>
      </c>
      <c r="E63" s="7" t="s">
        <v>13</v>
      </c>
      <c r="F63" s="7" t="s">
        <v>53</v>
      </c>
      <c r="G63" s="7" t="s">
        <v>21</v>
      </c>
      <c r="H63" s="7" t="s">
        <v>16</v>
      </c>
      <c r="I63" s="9">
        <v>182</v>
      </c>
      <c r="J63" s="11">
        <f>K63*I63/1</f>
        <v>182</v>
      </c>
      <c r="K63" s="10">
        <v>1</v>
      </c>
      <c r="L63" s="10">
        <v>0.98699999999999999</v>
      </c>
      <c r="M63" s="10">
        <v>0.73299999999999998</v>
      </c>
      <c r="N63" s="13">
        <f t="shared" si="3"/>
        <v>0.74265450861195548</v>
      </c>
      <c r="O63" s="59">
        <f t="shared" si="4"/>
        <v>0.25734549138804452</v>
      </c>
      <c r="P63" s="26">
        <f t="shared" si="5"/>
        <v>245.06684856753068</v>
      </c>
    </row>
    <row r="64" spans="1:16" s="8" customFormat="1" ht="16" hidden="1" x14ac:dyDescent="0.2">
      <c r="A64" s="7" t="s">
        <v>120</v>
      </c>
      <c r="B64" s="7" t="s">
        <v>58</v>
      </c>
      <c r="C64" s="5" t="s">
        <v>113</v>
      </c>
      <c r="D64" s="9" t="s">
        <v>11</v>
      </c>
      <c r="E64" s="7" t="s">
        <v>61</v>
      </c>
      <c r="F64" s="7" t="s">
        <v>60</v>
      </c>
      <c r="G64" s="7" t="s">
        <v>15</v>
      </c>
      <c r="H64" s="7" t="s">
        <v>16</v>
      </c>
      <c r="I64" s="9">
        <v>74.8</v>
      </c>
      <c r="J64" s="11">
        <f>K64*I64/1</f>
        <v>28.797999999999998</v>
      </c>
      <c r="K64" s="10">
        <v>0.38500000000000001</v>
      </c>
      <c r="L64" s="10">
        <v>0.377</v>
      </c>
      <c r="M64" s="10">
        <v>0.27300000000000002</v>
      </c>
      <c r="N64" s="13">
        <f t="shared" si="3"/>
        <v>0.72413793103448265</v>
      </c>
      <c r="O64" s="59">
        <f t="shared" si="4"/>
        <v>0.27586206896551735</v>
      </c>
      <c r="P64" s="26">
        <f t="shared" si="5"/>
        <v>103.2952380952381</v>
      </c>
    </row>
    <row r="65" spans="1:16" s="8" customFormat="1" ht="16" x14ac:dyDescent="0.2">
      <c r="A65" s="7" t="s">
        <v>124</v>
      </c>
      <c r="B65" s="9" t="s">
        <v>111</v>
      </c>
      <c r="C65" s="5" t="s">
        <v>113</v>
      </c>
      <c r="D65" s="9" t="s">
        <v>37</v>
      </c>
      <c r="E65" s="18" t="s">
        <v>125</v>
      </c>
      <c r="F65" s="18" t="s">
        <v>109</v>
      </c>
      <c r="G65" s="18" t="s">
        <v>15</v>
      </c>
      <c r="H65" s="18" t="s">
        <v>16</v>
      </c>
      <c r="I65" s="9">
        <f>1*J65/K65</f>
        <v>186</v>
      </c>
      <c r="J65" s="19">
        <v>79.05</v>
      </c>
      <c r="K65" s="20">
        <v>0.42499999999999999</v>
      </c>
      <c r="L65" s="20">
        <v>0.42799999999999999</v>
      </c>
      <c r="M65" s="20">
        <v>0.28100000000000003</v>
      </c>
      <c r="N65" s="13">
        <f t="shared" si="3"/>
        <v>0.65654205607476646</v>
      </c>
      <c r="O65" s="60">
        <f t="shared" si="4"/>
        <v>0.34345794392523354</v>
      </c>
      <c r="P65" s="26">
        <f t="shared" si="5"/>
        <v>283.30249110320278</v>
      </c>
    </row>
    <row r="66" spans="1:16" s="8" customFormat="1" ht="16" hidden="1" x14ac:dyDescent="0.2">
      <c r="A66" s="93" t="s">
        <v>120</v>
      </c>
      <c r="B66" s="93" t="s">
        <v>58</v>
      </c>
      <c r="C66" s="94" t="s">
        <v>113</v>
      </c>
      <c r="D66" s="95" t="s">
        <v>11</v>
      </c>
      <c r="E66" s="93" t="s">
        <v>13</v>
      </c>
      <c r="F66" s="93" t="s">
        <v>66</v>
      </c>
      <c r="G66" s="93" t="s">
        <v>21</v>
      </c>
      <c r="H66" s="93" t="s">
        <v>16</v>
      </c>
      <c r="I66" s="96">
        <f>1*J66/K66</f>
        <v>191.66666666666669</v>
      </c>
      <c r="J66" s="97">
        <v>115</v>
      </c>
      <c r="K66" s="98">
        <v>0.6</v>
      </c>
      <c r="L66" s="98">
        <v>0.67600000000000005</v>
      </c>
      <c r="M66" s="98">
        <v>0.439</v>
      </c>
      <c r="N66" s="99">
        <f t="shared" ref="N66:N83" si="7">(M66*100/L66)/100</f>
        <v>0.64940828402366857</v>
      </c>
      <c r="O66" s="60">
        <f t="shared" ref="O66:O83" si="8">1-N66</f>
        <v>0.35059171597633143</v>
      </c>
      <c r="P66" s="100">
        <f t="shared" ref="P66:P83" si="9">I66/N66</f>
        <v>295.14047076689451</v>
      </c>
    </row>
    <row r="67" spans="1:16" s="8" customFormat="1" ht="16" hidden="1" x14ac:dyDescent="0.2">
      <c r="A67" s="5" t="s">
        <v>115</v>
      </c>
      <c r="B67" s="5" t="s">
        <v>10</v>
      </c>
      <c r="C67" s="5" t="s">
        <v>113</v>
      </c>
      <c r="D67" s="5" t="s">
        <v>11</v>
      </c>
      <c r="E67" s="5" t="s">
        <v>13</v>
      </c>
      <c r="F67" s="5" t="s">
        <v>29</v>
      </c>
      <c r="G67" s="5" t="s">
        <v>21</v>
      </c>
      <c r="H67" s="5" t="s">
        <v>16</v>
      </c>
      <c r="I67" s="4">
        <f>1*J67/K67</f>
        <v>166.65</v>
      </c>
      <c r="J67" s="11">
        <v>99.99</v>
      </c>
      <c r="K67" s="5">
        <v>0.6</v>
      </c>
      <c r="L67" s="5">
        <v>0.65300000000000002</v>
      </c>
      <c r="M67" s="5">
        <v>0.42099999999999999</v>
      </c>
      <c r="N67" s="13">
        <f t="shared" si="7"/>
        <v>0.6447166921898928</v>
      </c>
      <c r="O67" s="60">
        <f t="shared" si="8"/>
        <v>0.3552833078101072</v>
      </c>
      <c r="P67" s="26">
        <f t="shared" si="9"/>
        <v>258.48562945368172</v>
      </c>
    </row>
    <row r="68" spans="1:16" s="8" customFormat="1" ht="17" hidden="1" thickBot="1" x14ac:dyDescent="0.25">
      <c r="A68" s="33" t="s">
        <v>122</v>
      </c>
      <c r="B68" s="41" t="s">
        <v>84</v>
      </c>
      <c r="C68" s="27" t="s">
        <v>113</v>
      </c>
      <c r="D68" s="44" t="s">
        <v>11</v>
      </c>
      <c r="E68" s="33" t="s">
        <v>13</v>
      </c>
      <c r="F68" s="33" t="s">
        <v>92</v>
      </c>
      <c r="G68" s="33" t="s">
        <v>21</v>
      </c>
      <c r="H68" s="33" t="s">
        <v>16</v>
      </c>
      <c r="I68" s="44">
        <f>1*J68/K68</f>
        <v>129.41176470588235</v>
      </c>
      <c r="J68" s="32">
        <v>88</v>
      </c>
      <c r="K68" s="34">
        <v>0.68</v>
      </c>
      <c r="L68" s="34">
        <v>0.66900000000000004</v>
      </c>
      <c r="M68" s="34">
        <v>0.43099999999999999</v>
      </c>
      <c r="N68" s="29">
        <f t="shared" si="7"/>
        <v>0.64424514200298955</v>
      </c>
      <c r="O68" s="90">
        <f t="shared" si="8"/>
        <v>0.35575485799701045</v>
      </c>
      <c r="P68" s="30">
        <f t="shared" si="9"/>
        <v>200.87348164323734</v>
      </c>
    </row>
    <row r="69" spans="1:16" s="8" customFormat="1" ht="16" x14ac:dyDescent="0.2">
      <c r="A69" s="51" t="s">
        <v>116</v>
      </c>
      <c r="B69" s="51" t="s">
        <v>32</v>
      </c>
      <c r="C69" s="51" t="s">
        <v>113</v>
      </c>
      <c r="D69" s="51" t="s">
        <v>37</v>
      </c>
      <c r="E69" s="51" t="s">
        <v>125</v>
      </c>
      <c r="F69" s="51" t="s">
        <v>38</v>
      </c>
      <c r="G69" s="51" t="s">
        <v>15</v>
      </c>
      <c r="H69" s="51" t="s">
        <v>16</v>
      </c>
      <c r="I69" s="86">
        <v>199</v>
      </c>
      <c r="J69" s="81">
        <f>K69*I69/1</f>
        <v>48.158000000000001</v>
      </c>
      <c r="K69" s="51">
        <v>0.24199999999999999</v>
      </c>
      <c r="L69" s="51">
        <v>0.23799999999999999</v>
      </c>
      <c r="M69" s="51">
        <v>0.153</v>
      </c>
      <c r="N69" s="52">
        <f t="shared" si="7"/>
        <v>0.64285714285714279</v>
      </c>
      <c r="O69" s="102">
        <f t="shared" si="8"/>
        <v>0.35714285714285721</v>
      </c>
      <c r="P69" s="53">
        <f t="shared" si="9"/>
        <v>309.5555555555556</v>
      </c>
    </row>
    <row r="70" spans="1:16" s="84" customFormat="1" ht="16" hidden="1" x14ac:dyDescent="0.2">
      <c r="A70" s="7" t="s">
        <v>123</v>
      </c>
      <c r="B70" s="17" t="s">
        <v>102</v>
      </c>
      <c r="C70" s="5" t="s">
        <v>113</v>
      </c>
      <c r="D70" s="9" t="s">
        <v>11</v>
      </c>
      <c r="E70" s="7" t="s">
        <v>13</v>
      </c>
      <c r="F70" s="7" t="s">
        <v>66</v>
      </c>
      <c r="G70" s="7" t="s">
        <v>21</v>
      </c>
      <c r="H70" s="7" t="s">
        <v>16</v>
      </c>
      <c r="I70" s="9">
        <f>1*J70/K70</f>
        <v>166.50000000000003</v>
      </c>
      <c r="J70" s="9">
        <v>99.9</v>
      </c>
      <c r="K70" s="10">
        <v>0.6</v>
      </c>
      <c r="L70" s="10">
        <v>0.57999999999999996</v>
      </c>
      <c r="M70" s="10">
        <v>0.371</v>
      </c>
      <c r="N70" s="13">
        <f t="shared" si="7"/>
        <v>0.63965517241379322</v>
      </c>
      <c r="O70" s="60">
        <f t="shared" si="8"/>
        <v>0.36034482758620678</v>
      </c>
      <c r="P70" s="26">
        <f t="shared" si="9"/>
        <v>260.29649595687329</v>
      </c>
    </row>
    <row r="71" spans="1:16" s="8" customFormat="1" ht="16" hidden="1" x14ac:dyDescent="0.2">
      <c r="A71" s="2" t="s">
        <v>117</v>
      </c>
      <c r="B71" s="2" t="s">
        <v>41</v>
      </c>
      <c r="C71" s="5" t="s">
        <v>113</v>
      </c>
      <c r="D71" s="4" t="s">
        <v>11</v>
      </c>
      <c r="E71" s="7" t="s">
        <v>27</v>
      </c>
      <c r="F71" s="7" t="s">
        <v>27</v>
      </c>
      <c r="G71" s="7" t="s">
        <v>15</v>
      </c>
      <c r="H71" s="7" t="s">
        <v>16</v>
      </c>
      <c r="I71" s="9">
        <v>89.9</v>
      </c>
      <c r="J71" s="11">
        <f>K71*I71/1</f>
        <v>59.334000000000003</v>
      </c>
      <c r="K71" s="10">
        <v>0.66</v>
      </c>
      <c r="L71" s="10">
        <v>0.63</v>
      </c>
      <c r="M71" s="10">
        <v>0.373</v>
      </c>
      <c r="N71" s="13">
        <f t="shared" si="7"/>
        <v>0.59206349206349207</v>
      </c>
      <c r="O71" s="60">
        <f t="shared" si="8"/>
        <v>0.40793650793650793</v>
      </c>
      <c r="P71" s="26">
        <f t="shared" si="9"/>
        <v>151.84182305630029</v>
      </c>
    </row>
    <row r="72" spans="1:16" s="8" customFormat="1" ht="16" x14ac:dyDescent="0.2">
      <c r="A72" s="2" t="s">
        <v>117</v>
      </c>
      <c r="B72" s="2" t="s">
        <v>41</v>
      </c>
      <c r="C72" s="5" t="s">
        <v>113</v>
      </c>
      <c r="D72" s="9" t="s">
        <v>37</v>
      </c>
      <c r="E72" s="7" t="s">
        <v>125</v>
      </c>
      <c r="F72" s="7" t="s">
        <v>43</v>
      </c>
      <c r="G72" s="7" t="s">
        <v>15</v>
      </c>
      <c r="H72" s="7" t="s">
        <v>16</v>
      </c>
      <c r="I72" s="9">
        <v>449</v>
      </c>
      <c r="J72" s="11">
        <f>K72*I72/1</f>
        <v>132.45499999999998</v>
      </c>
      <c r="K72" s="10">
        <v>0.29499999999999998</v>
      </c>
      <c r="L72" s="10">
        <v>0.23300000000000001</v>
      </c>
      <c r="M72" s="10">
        <v>0.13700000000000001</v>
      </c>
      <c r="N72" s="13">
        <f t="shared" si="7"/>
        <v>0.58798283261802575</v>
      </c>
      <c r="O72" s="62">
        <f t="shared" si="8"/>
        <v>0.41201716738197425</v>
      </c>
      <c r="P72" s="26">
        <f t="shared" si="9"/>
        <v>763.62773722627742</v>
      </c>
    </row>
    <row r="73" spans="1:16" s="8" customFormat="1" ht="16" hidden="1" x14ac:dyDescent="0.2">
      <c r="A73" s="7" t="s">
        <v>122</v>
      </c>
      <c r="B73" s="16" t="s">
        <v>84</v>
      </c>
      <c r="C73" s="5" t="s">
        <v>113</v>
      </c>
      <c r="D73" s="15" t="s">
        <v>11</v>
      </c>
      <c r="E73" s="7" t="s">
        <v>27</v>
      </c>
      <c r="F73" s="7" t="s">
        <v>93</v>
      </c>
      <c r="G73" s="7" t="s">
        <v>21</v>
      </c>
      <c r="H73" s="7" t="s">
        <v>16</v>
      </c>
      <c r="I73" s="15">
        <f>1*J73/K73</f>
        <v>114.70588235294117</v>
      </c>
      <c r="J73" s="9">
        <v>78</v>
      </c>
      <c r="K73" s="10">
        <v>0.68</v>
      </c>
      <c r="L73" s="10">
        <v>0.67900000000000005</v>
      </c>
      <c r="M73" s="10">
        <v>0.38700000000000001</v>
      </c>
      <c r="N73" s="13">
        <f t="shared" si="7"/>
        <v>0.56995581737849788</v>
      </c>
      <c r="O73" s="62">
        <f t="shared" si="8"/>
        <v>0.43004418262150212</v>
      </c>
      <c r="P73" s="26">
        <f t="shared" si="9"/>
        <v>201.25398996808022</v>
      </c>
    </row>
    <row r="74" spans="1:16" s="8" customFormat="1" ht="17" thickBot="1" x14ac:dyDescent="0.25">
      <c r="A74" s="33" t="s">
        <v>122</v>
      </c>
      <c r="B74" s="41" t="s">
        <v>84</v>
      </c>
      <c r="C74" s="27" t="s">
        <v>113</v>
      </c>
      <c r="D74" s="38" t="s">
        <v>37</v>
      </c>
      <c r="E74" s="33" t="s">
        <v>125</v>
      </c>
      <c r="F74" s="33" t="s">
        <v>97</v>
      </c>
      <c r="G74" s="33" t="s">
        <v>21</v>
      </c>
      <c r="H74" s="33" t="s">
        <v>16</v>
      </c>
      <c r="I74" s="32">
        <f>1*J74/K74</f>
        <v>310</v>
      </c>
      <c r="J74" s="32">
        <v>155</v>
      </c>
      <c r="K74" s="34">
        <v>0.5</v>
      </c>
      <c r="L74" s="34">
        <v>0.503</v>
      </c>
      <c r="M74" s="34">
        <v>0.27800000000000002</v>
      </c>
      <c r="N74" s="29">
        <f t="shared" si="7"/>
        <v>0.55268389662027839</v>
      </c>
      <c r="O74" s="61">
        <f t="shared" si="8"/>
        <v>0.44731610337972161</v>
      </c>
      <c r="P74" s="30">
        <f t="shared" si="9"/>
        <v>560.89928057553948</v>
      </c>
    </row>
    <row r="75" spans="1:16" s="8" customFormat="1" ht="16" x14ac:dyDescent="0.2">
      <c r="A75" s="35" t="s">
        <v>123</v>
      </c>
      <c r="B75" s="79" t="s">
        <v>102</v>
      </c>
      <c r="C75" s="21" t="s">
        <v>113</v>
      </c>
      <c r="D75" s="36" t="s">
        <v>37</v>
      </c>
      <c r="E75" s="35" t="s">
        <v>125</v>
      </c>
      <c r="F75" s="35" t="s">
        <v>100</v>
      </c>
      <c r="G75" s="35" t="s">
        <v>15</v>
      </c>
      <c r="H75" s="35" t="s">
        <v>16</v>
      </c>
      <c r="I75" s="36">
        <v>146.29</v>
      </c>
      <c r="J75" s="36">
        <v>219</v>
      </c>
      <c r="K75" s="37">
        <v>0.66800000000000004</v>
      </c>
      <c r="L75" s="37">
        <v>0.624</v>
      </c>
      <c r="M75" s="37">
        <v>0.34200000000000003</v>
      </c>
      <c r="N75" s="24">
        <f t="shared" si="7"/>
        <v>0.54807692307692313</v>
      </c>
      <c r="O75" s="89">
        <f t="shared" si="8"/>
        <v>0.45192307692307687</v>
      </c>
      <c r="P75" s="25">
        <f t="shared" si="9"/>
        <v>266.91508771929819</v>
      </c>
    </row>
    <row r="76" spans="1:16" ht="16" x14ac:dyDescent="0.2">
      <c r="A76" s="7" t="s">
        <v>122</v>
      </c>
      <c r="B76" s="16" t="s">
        <v>84</v>
      </c>
      <c r="C76" s="5" t="s">
        <v>113</v>
      </c>
      <c r="D76" s="14" t="s">
        <v>37</v>
      </c>
      <c r="E76" s="7" t="s">
        <v>125</v>
      </c>
      <c r="F76" s="7" t="s">
        <v>96</v>
      </c>
      <c r="G76" s="7" t="s">
        <v>21</v>
      </c>
      <c r="H76" s="7" t="s">
        <v>16</v>
      </c>
      <c r="I76" s="9">
        <f>1*J76/K76</f>
        <v>276</v>
      </c>
      <c r="J76" s="9">
        <v>138</v>
      </c>
      <c r="K76" s="10">
        <v>0.5</v>
      </c>
      <c r="L76" s="10">
        <v>0.51200000000000001</v>
      </c>
      <c r="M76" s="10">
        <v>0.26900000000000002</v>
      </c>
      <c r="N76" s="13">
        <f t="shared" si="7"/>
        <v>0.525390625</v>
      </c>
      <c r="O76" s="62">
        <f t="shared" si="8"/>
        <v>0.474609375</v>
      </c>
      <c r="P76" s="26">
        <f t="shared" si="9"/>
        <v>525.32342007434943</v>
      </c>
    </row>
    <row r="77" spans="1:16" ht="16" hidden="1" x14ac:dyDescent="0.2">
      <c r="A77" s="7" t="s">
        <v>119</v>
      </c>
      <c r="B77" s="7" t="s">
        <v>50</v>
      </c>
      <c r="C77" s="5" t="s">
        <v>113</v>
      </c>
      <c r="D77" s="9" t="s">
        <v>11</v>
      </c>
      <c r="E77" s="7" t="s">
        <v>13</v>
      </c>
      <c r="F77" s="7" t="s">
        <v>52</v>
      </c>
      <c r="G77" s="7" t="s">
        <v>15</v>
      </c>
      <c r="H77" s="7" t="s">
        <v>16</v>
      </c>
      <c r="I77" s="9">
        <v>104</v>
      </c>
      <c r="J77" s="11">
        <f t="shared" ref="J77:J83" si="10">K77*I77/1</f>
        <v>74.048000000000002</v>
      </c>
      <c r="K77" s="10">
        <v>0.71199999999999997</v>
      </c>
      <c r="L77" s="10">
        <v>0.68899999999999995</v>
      </c>
      <c r="M77" s="10">
        <v>0.35899999999999999</v>
      </c>
      <c r="N77" s="13">
        <f t="shared" si="7"/>
        <v>0.52104499274310601</v>
      </c>
      <c r="O77" s="62">
        <f t="shared" si="8"/>
        <v>0.47895500725689399</v>
      </c>
      <c r="P77" s="26">
        <f t="shared" si="9"/>
        <v>199.59888579387186</v>
      </c>
    </row>
    <row r="78" spans="1:16" ht="16" x14ac:dyDescent="0.2">
      <c r="A78" s="7" t="s">
        <v>119</v>
      </c>
      <c r="B78" s="7" t="s">
        <v>50</v>
      </c>
      <c r="C78" s="5" t="s">
        <v>113</v>
      </c>
      <c r="D78" s="9" t="s">
        <v>37</v>
      </c>
      <c r="E78" s="7" t="s">
        <v>125</v>
      </c>
      <c r="F78" s="7" t="s">
        <v>57</v>
      </c>
      <c r="G78" s="7" t="s">
        <v>15</v>
      </c>
      <c r="H78" s="7" t="s">
        <v>16</v>
      </c>
      <c r="I78" s="9">
        <v>178</v>
      </c>
      <c r="J78" s="11">
        <f t="shared" si="10"/>
        <v>44.856000000000002</v>
      </c>
      <c r="K78" s="10">
        <v>0.252</v>
      </c>
      <c r="L78" s="10">
        <v>0.246</v>
      </c>
      <c r="M78" s="10">
        <v>0.126</v>
      </c>
      <c r="N78" s="13">
        <f t="shared" si="7"/>
        <v>0.51219512195121952</v>
      </c>
      <c r="O78" s="62">
        <f t="shared" si="8"/>
        <v>0.48780487804878048</v>
      </c>
      <c r="P78" s="26">
        <f t="shared" si="9"/>
        <v>347.52380952380952</v>
      </c>
    </row>
    <row r="79" spans="1:16" ht="16" x14ac:dyDescent="0.2">
      <c r="A79" s="7" t="s">
        <v>119</v>
      </c>
      <c r="B79" s="7" t="s">
        <v>50</v>
      </c>
      <c r="C79" s="5" t="s">
        <v>113</v>
      </c>
      <c r="D79" s="9" t="s">
        <v>37</v>
      </c>
      <c r="E79" s="7" t="s">
        <v>125</v>
      </c>
      <c r="F79" s="7" t="s">
        <v>54</v>
      </c>
      <c r="G79" s="7" t="s">
        <v>21</v>
      </c>
      <c r="H79" s="7" t="s">
        <v>16</v>
      </c>
      <c r="I79" s="9">
        <v>228</v>
      </c>
      <c r="J79" s="11">
        <f t="shared" si="10"/>
        <v>228</v>
      </c>
      <c r="K79" s="10">
        <v>1</v>
      </c>
      <c r="L79" s="10">
        <v>1.0289999999999999</v>
      </c>
      <c r="M79" s="10">
        <v>0.52600000000000002</v>
      </c>
      <c r="N79" s="13">
        <f t="shared" si="7"/>
        <v>0.51117589893100102</v>
      </c>
      <c r="O79" s="62">
        <f t="shared" si="8"/>
        <v>0.48882410106899898</v>
      </c>
      <c r="P79" s="26">
        <f t="shared" si="9"/>
        <v>446.0304182509505</v>
      </c>
    </row>
    <row r="80" spans="1:16" ht="16" hidden="1" x14ac:dyDescent="0.2">
      <c r="A80" s="2" t="s">
        <v>117</v>
      </c>
      <c r="B80" s="2" t="s">
        <v>41</v>
      </c>
      <c r="C80" s="5" t="s">
        <v>113</v>
      </c>
      <c r="D80" s="4" t="s">
        <v>11</v>
      </c>
      <c r="E80" s="7" t="s">
        <v>13</v>
      </c>
      <c r="F80" s="7" t="s">
        <v>13</v>
      </c>
      <c r="G80" s="7" t="s">
        <v>21</v>
      </c>
      <c r="H80" s="7" t="s">
        <v>16</v>
      </c>
      <c r="I80" s="9">
        <v>159</v>
      </c>
      <c r="J80" s="11">
        <f t="shared" si="10"/>
        <v>95.399999999999991</v>
      </c>
      <c r="K80" s="10">
        <v>0.6</v>
      </c>
      <c r="L80" s="10">
        <v>0.60399999999999998</v>
      </c>
      <c r="M80" s="10">
        <v>0.30599999999999999</v>
      </c>
      <c r="N80" s="13">
        <f t="shared" si="7"/>
        <v>0.50662251655629131</v>
      </c>
      <c r="O80" s="62">
        <f t="shared" si="8"/>
        <v>0.49337748344370869</v>
      </c>
      <c r="P80" s="26">
        <f t="shared" si="9"/>
        <v>313.84313725490199</v>
      </c>
    </row>
    <row r="81" spans="1:16" ht="16" hidden="1" x14ac:dyDescent="0.2">
      <c r="A81" s="5" t="s">
        <v>115</v>
      </c>
      <c r="B81" s="5" t="s">
        <v>10</v>
      </c>
      <c r="C81" s="5" t="s">
        <v>113</v>
      </c>
      <c r="D81" s="5" t="s">
        <v>11</v>
      </c>
      <c r="E81" s="5" t="s">
        <v>13</v>
      </c>
      <c r="F81" s="5" t="s">
        <v>28</v>
      </c>
      <c r="G81" s="5" t="s">
        <v>15</v>
      </c>
      <c r="H81" s="5" t="s">
        <v>16</v>
      </c>
      <c r="I81" s="4">
        <v>98</v>
      </c>
      <c r="J81" s="11">
        <f t="shared" si="10"/>
        <v>80.36</v>
      </c>
      <c r="K81" s="5">
        <v>0.82</v>
      </c>
      <c r="L81" s="5">
        <v>0.54200000000000004</v>
      </c>
      <c r="M81" s="5">
        <v>0.25700000000000001</v>
      </c>
      <c r="N81" s="13">
        <f t="shared" si="7"/>
        <v>0.47416974169741694</v>
      </c>
      <c r="O81" s="62">
        <f t="shared" si="8"/>
        <v>0.52583025830258312</v>
      </c>
      <c r="P81" s="26">
        <f t="shared" si="9"/>
        <v>206.67704280155644</v>
      </c>
    </row>
    <row r="82" spans="1:16" ht="16" hidden="1" x14ac:dyDescent="0.2">
      <c r="A82" s="2" t="s">
        <v>117</v>
      </c>
      <c r="B82" s="2" t="s">
        <v>41</v>
      </c>
      <c r="C82" s="5" t="s">
        <v>113</v>
      </c>
      <c r="D82" s="4" t="s">
        <v>11</v>
      </c>
      <c r="E82" s="2" t="s">
        <v>13</v>
      </c>
      <c r="F82" s="2" t="s">
        <v>13</v>
      </c>
      <c r="G82" s="2" t="s">
        <v>15</v>
      </c>
      <c r="H82" s="2" t="s">
        <v>16</v>
      </c>
      <c r="I82" s="4">
        <v>104</v>
      </c>
      <c r="J82" s="11">
        <f t="shared" si="10"/>
        <v>73.84</v>
      </c>
      <c r="K82" s="5">
        <v>0.71</v>
      </c>
      <c r="L82" s="5">
        <v>0.69</v>
      </c>
      <c r="M82" s="5">
        <v>0.32100000000000001</v>
      </c>
      <c r="N82" s="13">
        <f t="shared" si="7"/>
        <v>0.46521739130434786</v>
      </c>
      <c r="O82" s="62">
        <f t="shared" si="8"/>
        <v>0.5347826086956522</v>
      </c>
      <c r="P82" s="26">
        <f t="shared" si="9"/>
        <v>223.55140186915887</v>
      </c>
    </row>
    <row r="83" spans="1:16" ht="17" thickBot="1" x14ac:dyDescent="0.25">
      <c r="A83" s="33" t="s">
        <v>120</v>
      </c>
      <c r="B83" s="33" t="s">
        <v>58</v>
      </c>
      <c r="C83" s="27" t="s">
        <v>113</v>
      </c>
      <c r="D83" s="32" t="s">
        <v>37</v>
      </c>
      <c r="E83" s="33" t="s">
        <v>125</v>
      </c>
      <c r="F83" s="33" t="s">
        <v>68</v>
      </c>
      <c r="G83" s="33" t="s">
        <v>15</v>
      </c>
      <c r="H83" s="33" t="s">
        <v>16</v>
      </c>
      <c r="I83" s="32">
        <v>178</v>
      </c>
      <c r="J83" s="28">
        <f t="shared" si="10"/>
        <v>46.28</v>
      </c>
      <c r="K83" s="34">
        <v>0.26</v>
      </c>
      <c r="L83" s="34">
        <v>0.26</v>
      </c>
      <c r="M83" s="34">
        <v>0.111</v>
      </c>
      <c r="N83" s="29">
        <f t="shared" si="7"/>
        <v>0.42692307692307685</v>
      </c>
      <c r="O83" s="61">
        <f t="shared" si="8"/>
        <v>0.57307692307692315</v>
      </c>
      <c r="P83" s="30">
        <f t="shared" si="9"/>
        <v>416.936936936937</v>
      </c>
    </row>
    <row r="91" spans="1:16" ht="30" x14ac:dyDescent="0.2">
      <c r="H91" s="64" t="s">
        <v>133</v>
      </c>
      <c r="I91" s="65">
        <v>59</v>
      </c>
      <c r="J91" s="66"/>
      <c r="K91" s="66"/>
      <c r="L91" s="67">
        <v>59</v>
      </c>
      <c r="M91" s="66"/>
    </row>
    <row r="92" spans="1:16" x14ac:dyDescent="0.2">
      <c r="H92" s="68" t="s">
        <v>128</v>
      </c>
      <c r="I92" s="67">
        <v>45</v>
      </c>
      <c r="J92" s="69">
        <f>I92/I91</f>
        <v>0.76271186440677963</v>
      </c>
      <c r="K92" s="66"/>
      <c r="L92" s="67">
        <v>14</v>
      </c>
      <c r="M92" s="69">
        <f>L92/I91</f>
        <v>0.23728813559322035</v>
      </c>
    </row>
    <row r="93" spans="1:16" ht="24" customHeight="1" x14ac:dyDescent="0.2">
      <c r="H93" s="70" t="s">
        <v>129</v>
      </c>
      <c r="I93" s="67">
        <v>10</v>
      </c>
      <c r="J93" s="69">
        <f>I93/45</f>
        <v>0.22222222222222221</v>
      </c>
      <c r="K93" s="107" t="s">
        <v>136</v>
      </c>
      <c r="L93" s="67">
        <v>11</v>
      </c>
      <c r="M93" s="69">
        <f>L93/L92</f>
        <v>0.7857142857142857</v>
      </c>
    </row>
    <row r="94" spans="1:16" x14ac:dyDescent="0.2">
      <c r="H94" s="71" t="s">
        <v>130</v>
      </c>
      <c r="I94" s="67">
        <v>19</v>
      </c>
      <c r="J94" s="69">
        <f t="shared" ref="J94:J96" si="11">I94/45</f>
        <v>0.42222222222222222</v>
      </c>
      <c r="K94" s="107"/>
      <c r="L94" s="67">
        <v>3</v>
      </c>
      <c r="M94" s="69">
        <f>L94/L92</f>
        <v>0.21428571428571427</v>
      </c>
    </row>
    <row r="95" spans="1:16" x14ac:dyDescent="0.2">
      <c r="H95" s="71" t="s">
        <v>131</v>
      </c>
      <c r="I95" s="67">
        <v>6</v>
      </c>
      <c r="J95" s="69">
        <f t="shared" si="11"/>
        <v>0.13333333333333333</v>
      </c>
      <c r="K95" s="107"/>
      <c r="L95" s="67">
        <v>0</v>
      </c>
      <c r="M95" s="69">
        <f t="shared" ref="M95" si="12">L95/L94</f>
        <v>0</v>
      </c>
    </row>
    <row r="96" spans="1:16" x14ac:dyDescent="0.2">
      <c r="H96" s="71" t="s">
        <v>132</v>
      </c>
      <c r="I96" s="67">
        <v>10</v>
      </c>
      <c r="J96" s="69">
        <f t="shared" si="11"/>
        <v>0.22222222222222221</v>
      </c>
      <c r="K96" s="107"/>
      <c r="L96" s="67">
        <v>0</v>
      </c>
      <c r="M96" s="69">
        <f>L96/L92</f>
        <v>0</v>
      </c>
    </row>
    <row r="101" spans="8:13" ht="30" x14ac:dyDescent="0.2">
      <c r="H101" s="72" t="s">
        <v>135</v>
      </c>
      <c r="I101" s="75">
        <v>23</v>
      </c>
      <c r="J101" s="76"/>
      <c r="K101" s="63"/>
      <c r="L101" s="75">
        <v>23</v>
      </c>
      <c r="M101" s="76"/>
    </row>
    <row r="102" spans="8:13" x14ac:dyDescent="0.2">
      <c r="H102" s="72" t="s">
        <v>134</v>
      </c>
      <c r="I102" s="75">
        <v>15</v>
      </c>
      <c r="J102" s="77">
        <f>I102/I101</f>
        <v>0.65217391304347827</v>
      </c>
      <c r="K102" s="63"/>
      <c r="L102" s="78">
        <v>8</v>
      </c>
      <c r="M102" s="77">
        <f>L102/I101</f>
        <v>0.34782608695652173</v>
      </c>
    </row>
    <row r="103" spans="8:13" x14ac:dyDescent="0.2">
      <c r="H103" s="73" t="s">
        <v>129</v>
      </c>
      <c r="I103" s="75">
        <v>2</v>
      </c>
      <c r="J103" s="77">
        <f>I103/15</f>
        <v>0.13333333333333333</v>
      </c>
      <c r="K103" s="108" t="s">
        <v>136</v>
      </c>
      <c r="L103" s="75">
        <v>6</v>
      </c>
      <c r="M103" s="77">
        <f>L103/L102</f>
        <v>0.75</v>
      </c>
    </row>
    <row r="104" spans="8:13" x14ac:dyDescent="0.2">
      <c r="H104" s="74" t="s">
        <v>130</v>
      </c>
      <c r="I104" s="75">
        <v>4</v>
      </c>
      <c r="J104" s="77">
        <f>I104/15</f>
        <v>0.26666666666666666</v>
      </c>
      <c r="K104" s="108"/>
      <c r="L104" s="75">
        <v>2</v>
      </c>
      <c r="M104" s="77">
        <f>L104/L102</f>
        <v>0.25</v>
      </c>
    </row>
    <row r="105" spans="8:13" x14ac:dyDescent="0.2">
      <c r="H105" s="74" t="s">
        <v>131</v>
      </c>
      <c r="I105" s="75">
        <v>0</v>
      </c>
      <c r="J105" s="77">
        <f>I105/15</f>
        <v>0</v>
      </c>
      <c r="K105" s="108"/>
      <c r="L105" s="75">
        <v>0</v>
      </c>
      <c r="M105" s="77">
        <f t="shared" ref="M105" si="13">L105/L104</f>
        <v>0</v>
      </c>
    </row>
    <row r="106" spans="8:13" x14ac:dyDescent="0.2">
      <c r="H106" s="74" t="s">
        <v>132</v>
      </c>
      <c r="I106" s="75">
        <v>9</v>
      </c>
      <c r="J106" s="77">
        <f>I106/15</f>
        <v>0.6</v>
      </c>
      <c r="K106" s="108"/>
      <c r="L106" s="75">
        <v>0</v>
      </c>
      <c r="M106" s="77">
        <f>L106/L102</f>
        <v>0</v>
      </c>
    </row>
  </sheetData>
  <autoFilter ref="A1:P83" xr:uid="{00000000-0009-0000-0000-000001000000}">
    <filterColumn colId="3">
      <filters>
        <filter val="Camarón"/>
      </filters>
    </filterColumn>
    <filterColumn colId="7">
      <filters>
        <filter val="Importado"/>
      </filters>
    </filterColumn>
    <sortState xmlns:xlrd2="http://schemas.microsoft.com/office/spreadsheetml/2017/richdata2" ref="A2:P83">
      <sortCondition ref="O1:O83"/>
    </sortState>
  </autoFilter>
  <mergeCells count="2">
    <mergeCell ref="K93:K96"/>
    <mergeCell ref="K103:K106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3 4 d 2 1 9 9 - 2 5 a 1 - 4 8 2 f - 9 a 1 5 - 1 b b 5 0 0 5 1 d 1 7 1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 - 9 0 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C / l S U R B V H h e 7 X 0 H c x x J d u Z r 7 + E 9 C I K g 9 2 Y M x + 7 t a N b c 3 S o U F x u S V i E p Y n W x e x H S H 5 R W p 9 1 Z O z P k k E M O P Y c O 3 n u 0 9 6 3 3 v a y s r m 4 0 Q A A E w G q g P + B 1 Z m V V d 1 d n 5 l f v 5 U v n + P e v v i 1 R A + T y B M j d d J 4 y m T w V C g U q l U o i x 9 t z d K w 1 Z 1 x F k p b N Z M j r 8 0 k 8 n 8 u R w + G g X D 5 H f n 9 A r s F 5 p 8 t J b r e H s t k M F Q t F 8 g c C 8 r k u l 0 u u s a J U K l I + n 6 d E L E Y t b e 1 G q k K x W C S n 0 2 k c r Q c + 3 + v 1 G U c K B f 4 s l 9 t t H J W R i M f l s + b j L g r 6 H B R L O 2 g 8 H q F C 0 W F c s R 7 4 b R q I W w W / x e d z U z 7 6 h A q 5 l H H V 4 U a D U I y m v n c p k W B y c E W 0 k u l E B 8 i U N 4 8 z 6 R Q T y W 9 W c F T 2 k W U P k y 4 v x 3 w R a p 2 K 1 0 C O y e f x e I y j 2 g C 5 H I 5 K A q X T a S a r 3 z i q R D q V N O 8 J 9 x h d W 6 X m l l b 5 L b i / 2 N o a + f i 9 L v 7 e A h M 7 7 w z T t x N e 4 9 3 r Y S W Q F T r d G m p S u Z m 8 o Z C D o t N 3 5 N x h B h P q z q E m l L / j H d Z K B S E S K q A m T 6 s / S 1 f 7 l f Z J J Z M U C A a N d y g k k w k K B C r T c t k s e b w b V 1 Z 8 r q 6 Q G 2 G j a + L x G I X D E V p b W W H t 4 x I C Q S M 6 L R p v b X V F y A Q k E n E K B k P y W d C i s w k / t b j X 6 N Z 0 K x V p v Z a s x k b 3 q d M R a s G 9 K G 3 l o v T i X T l / W O H 4 9 6 8 P J 6 E 8 g T Y q e Y + Z W s l K J r e z R J + d z J j H 1 s q F 4 1 q o v q 4 a + j y + C x W c + F J o I h d X R o e h X S B 4 2 t d C k d 9 X K B b I C e 3 F n 4 N r U Z H 1 d + L + Y W r y N 4 m p W Y v Y t 8 d 9 t M Z m 3 n Z Q 6 z d Z 0 x C H a F L h / h 3 Z U c q l l o 0 r D h c c / 3 E I C R X u v k q J J L c 1 U E l Z d G W G A J + f T H E l k a i Y V H 7 W R P o c g P d U t 4 V g a o E o k e Y W M e v 0 9 a h s 8 V i U T a I w D i S N T w q J a g H v s 1 Z Y I M u a L 8 U a U W u f j Y D 7 0 i S z 3 i + A c / j + P 7 4 K G S n b Q / U 9 A T o N o R b k C 4 S b j J S c v y f n D x M 2 b u 0 e U A Q 6 3 6 G 4 p b 1 k 1 U y A q t A S F Y B M M P k q U F V Z g S Y m U l t H p 9 l G 0 h U M g G k I A p k V b w M y A f o 9 V i T Z f I N T A y Z l g k 0 / 3 D P u P 5 f N s L m a F j J D O 2 W 4 r Q X i Z T h u f p c h 0 B w r K S 8 F P O v v f S u o J i h g z T M I 7 g t 5 i n t L J k v k b 3 9 H z h 8 m w H 7 g 4 O C L 0 + k m H x d w M q m I V E 0 m L Y C u O j p N V 2 Z U V K D a g w Y N s h H w H d X X o 6 2 T T q f k H v D 5 R T b l E K 8 F e P F a W t u 4 f e I X M 4 7 p L l o I B P F 4 f W I K g s z w O s L 5 g A e A j + M a K 8 t L E j 6 Z 9 d D k m o t S O e T H z m D N I w 2 d p k W T C p J K 5 8 n b + g 4 / Q P D 7 1 5 f J Q R R + b N Z M P 1 D i g B n S f J k r c Z l M u g I A O t T A 2 6 r T U J m r z T y N j d o 9 w D r t x o D p B o c C P g / a w + l U Z h I w O z 0 l W i a Z U F L t 8 f N 6 q 7 y E / H 4 N f A b I l s u V C Z 7 3 d t H v n v t o O u q i p c T u G C T V e Q N Y 8 x K i 8 z m T z Z O r 6 T K T i n + f p U w O q h x 4 k 8 / p Y i J E L r N 2 y U k B W 7 U S o E M N H B e L 6 y s M U I s 4 c H O j E m 8 E t 2 d j s t V C c 2 s r B Y I h C o a U g F R W u F y V n 1 f t a Q Q 8 H i 8 V + H e + X H D T / W k Q E K W 9 u 7 D m o Y Y 1 T 1 U + K m 2 V z e b I G b n E p N r Y A 3 p Q 4 P j N j b u 1 a 8 8 B g a v 5 m h S o V S t p q Y Y 1 z c l 1 8 K N j G W l z I D U R i 1 I 4 0 q R O W q B d 6 m g 3 I J 7 P Z 5 l E X v K j b w i a c Q O t t h H Q 1 + X T H c R s S n q r v H V o M 8 H 8 e x 3 + 9 M p H u c L u E 6 k W o G W r Y W 2 / Q Z A P b r e L S r H 7 x h U H E 0 y o 7 w 4 k o Z x u H z l C 5 4 R M e F J a N d P r y K T R k r x H 3 W 3 o y + G 2 E J 9 f W 2 N S h c N S Q f g d / N x 3 U I L N s 7 a 2 N k l H G 2 t m Z p b O n j 2 z q R m 4 G f Q o j G q g X 8 n r j 9 D c U p S 8 b g e 1 N k e Y 9 C V y s X K U 3 2 c 8 M D B C A x 3 B N 6 Y 6 j H f u D 1 S e V M J K K G h x i I v v z 5 F 8 T q W i a o 8 e N D h + c / N g E s r d f F X M v J 2 S C b j Y k 6 O e p g K 3 Q Z R G + N H p 9 D r j q b o z F 6 M h H j 1 6 T N e u X Z X j W C w m 2 q u l p a V m p b M C t z E y t U S e c B c 1 + 4 v U 5 C / f 1 / 1 p L y 3 E 1 5 u W + M S + 5 o K 0 k a 4 P Z C n C 7 w O + m / L u W p t p q 3 g d q S D S z u M H g S P 1 x L j i Y O F A E s r T A j K t d 4 t X E 2 c j I m m g o p 7 v z m 1 K q F p D h Z 4 9 e 2 5 + N 7 R V h k n 3 n N O u X r 0 i l a o a 8 L z d m f B S O r 8 5 4 b a C o f Y 8 n T C G Q n 3 x w s / 3 J 9 F 9 R f V v t B I K W k p C J p U z / d S 4 4 u B g f x 9 h + w B f 2 + 6 Q C e C 3 C 9 C e A r J V F T 4 W X e P K s T 4 L z 5 w 5 T d 2 d 7 X T x 4 g U x / U L c x u r r 6 6 X V 1 V X j C g X c A i r 9 V y O + X S E T k L F 8 z g + G 3 o 5 Z V S u v t e g y Q d 4 W f G e M K w 4 O u K 4 c n L 9 A 2 w V u P 9 T u Y 7 K i + n g j z M Z c d I 9 N p 8 9 P s W b i e m o d V I r P 2 K i d h N E V 7 Z 1 d x p G C x + O m V y + f U 9 L i R t 8 L D T K 9 x g 1 / 4 z O 9 7 h J 5 t + c T 2 T X U y n M t U j a c V i w 6 q O A Z s p R g / f 8 d G A 3 V d v Q K p T K u X S M T g A Z / K 8 3 I Q F g X m y g w z W D + 4 R N g t s A 9 r W H 9 3 O p v w L k 8 m 3 0 D A 4 O 0 v L w i 9 7 e X + H q 0 7 N S 4 d k T 1 S b l 2 R w F u C 7 X y X o v k A e d h o e S m k u + U c U X 9 4 0 B 0 7 P r C 7 V x R 1 X A i K 5 m q U S t t M 6 A 7 q r + n X U Z t D 7 U Z U z Q Y G H U A L Y Q 5 U B r 4 b D g k Y t F V 6 R v C M C C N x Y U 5 6 u r p p e 6 e H s r n M u K 0 + P q r G x R b U 6 M Y d h s g / p M 5 1 Q E c 9 i r y F o y f r s 3 X / c J G 5 a C F 2 G R O 5 / g h 6 G p a V 6 7 1 K A d C Q + V d R 0 w y a U I B t Q p z O 8 D b / / j K T z f 4 i T / Y V h 4 a F E 2 z d v I F h T h w Z y 8 t z E t j G + P 4 I k 0 t c i 8 Y B q Q R D I V l D B 7 Q 1 N R E l y 9 f o l z P Z x R p r p x M u J u A 6 f e Y i T + 6 X G m W b t B n v W + w l o 3 S 1 K o m p o u b D / y t F 8 g D q 5 7 F 1 3 a F s t k y m T S q y f Q m 5 E p k M X q b q M V w S S e y T v r j S 7 8 4 E t Z W l t e 1 l 9 C 2 m p m e k j g I t 7 y w Q C H M Z V p d o b Z 2 1 T + U 3 4 d O 1 5 m o i 1 4 t l Q k F V 3 x P R D 0 Y I r 5 y X u 0 1 N i s L l B k c O 6 W S g 5 L F g Z p l X E / C G q p W c n 1 I s P 0 4 p d N q e I s m E w p r N 8 k E Y L Q E n B J h S 7 8 Q Y l + P + K i r 7 y j N z 0 6 r R A P o Z O 3 t 6 5 d 4 l E n U 0 d U t 9 4 e h R B p v d k c 7 w 1 r a S Q s J 5 a W I Z f b X O K l V J j q N Y 0 K q I p M q S 5 2 c s r 6 s 6 0 X q u g 2 V y k b W t Z t q F d y b Q j s j e p s K 1 B o o P 9 l h P v 2 Z T c K u n j 4 Z J g S s L C + a s 2 g x F K m 3 f 0 B G P s R j M d O J E e W K v R d A t r Q F i z I l / 7 0 B N e M 4 7 F U P A 4 3 C / i m m d a h V N p K G Z H Q / 8 I 2 m c 9 z 2 s 5 R x v U n d t q F 8 b Z c p l 1 N k A m o R Z z f I Z E W t z l e Q C u 5 0 T C 7 E K O / V l Z V y R e F L 4 a j A 6 I B Q O C z 9 V j P T k 7 S 4 u n 4 E + m 4 A 7 v 0 Q E 2 i Y z b y X i 2 5 q Y h P v w 2 M Z + h G n n + n C d H 7 j w r e I m u V k v I r p x 1 U y m u 2 W l H q E 4 / / f u r + 7 t W 4 f 4 A 1 1 c C O 2 R y r r R t q p V s H t J X 5 8 O k 2 p V F J W O M I c J o y g K M K 1 5 i i p u U y Y x c v X Y f Z u Z 1 e P O f p i O 4 D p e a Q 5 T x j A P h 9 z 0 G J i a + M F O 0 I F f i 8 x 2 Y r U 3 1 y g m 2 M + a R e + T a D b Q U P H k W e F f I 5 K h T y F P F H y u P b m w b O X c P z X r Q d 1 R y h H 5 J K M 0 6 v u c 7 J i v w n 1 y V C G f K 4 C z c 1 M U 5 7 v 6 8 j A U V p a X K C O z i 4 Z r O p 0 O s S V j k m B W M F o O 4 Q a D C 7 S q S N h 4 w g z e B P k 8 g b p L y N q V P p 2 0 M I m K 8 x B j E Q f X X b R 2 E q Z l K j W + 5 V r V k I B O E a Z F Z l M x Y I i V R v / 7 n p D 3 Z l 8 v p Y T r J k 2 J h K w 3 2 R C 3 X A V 0 7 S 6 v M R t p i M 0 c H S Q z b u o O f U i m Y z L a k W R p m Z x n 0 + O j d G 7 / V t f x + 5 I d 4 S J O i P x h f k 5 m S 7 y 1 e j 2 y Q S s p p x C 5 t W U g 0 5 1 5 k W z Y v w f s J + 5 V q u M Q D E h m p h + a G u u n y 5 j d 9 S d U y K T V w t G a k I B + 0 2 g a s B R A c c D 1 p Q A U O m b m p u F Q O g A x r 3 C t b 6 0 s C D z n b p 6 e 6 V 9 c 6 q j 3 F m 8 E V C / Y O p 1 8 3 t m p y b Z X O w W b 9 i b 9 i d h 9 P q f X v n p y 2 E f L c Z d 4 s y w A u t V 7 C e k D A 2 t p U m V y d f f L N + 6 0 l D + 9 k v r t F M 1 m d 4 G u Z a T T n o 8 n p D B r 6 s r y + S 1 L t T i d F J r a z u V + J 7 R t o I L H e P 6 l h b n a b A t L 2 T Z C D g H R 4 O G 0 + 3 m d l q K 4 r t U 1 z k r x c k S y z j k N w C o y z B f B + g x / X A o R t f 6 N 1 4 v 4 0 1 R s + w M b 5 8 i F 7 c T o / W l p R z / d f v h / t f A H Q A L f R T 9 Z 8 U 9 D Q 2 l y W Q t l O o C e h v 4 7 G S a 3 F w n 0 O G L o U n J R F I 8 f C 2 t r b S 4 M E / d P X 3 i T g f x c L f o r w L x 0 F H s L G X o S J u L e i J 5 S k X n Z X E W P Z o 9 z 5 / 1 9 P E j K p Q 8 t B x 6 l z N k 5 6 N e m 3 x M 7 i K 3 6 X L c b j H S A I z 3 g 5 5 C V W 5 P 3 q a L F 8 + L h x L Z u s B a 7 M G M e l D s N k Q j W Y B 2 F J w T B W 5 L o T 3 V 2 R S X 6 R 7 1 A M d v 6 4 R Q v v a L F I v l K / q d A L s R C g C h Q p 4 M v T 9 Y e T 9 Y 3 Q j 9 U V i l S G N 8 d E T I h j Q s B w b P J Y Y t F X J 5 K n F F u / X N t z R 4 b I C v d I g Z d u b 8 R T b V d t Z + s g J j E + e Y J E m L t w / 3 j T v m 7 K X 4 y h R 9 f i F A D x f V k C B o S 1 B 7 I e G k z l C B 8 m x 2 r r J W 2 4 0 c r y Z U i f M J D x B F r C w 5 S g X q b q l c W 8 O u c P z 2 2 / o g V D F w g b X T + r U h N O x C J i t Q T f p b C t L R 6 n W p + 1 v k 9 h X M P i t w 7 1 j I H 4 N o j x 0 / a a Q S L S 0 t 0 f T 0 D J 0 / f 0 4 e I k + f P K X T 5 6 / Q l y P r p 8 j v B a A V 0 F 6 r B Y x Z 2 8 1 x g Z p U q h x L S k P x w x O E g p b q a 6 8 P F 7 q y J 2 w O b / M Z f m J t 3 n a y I 3 C H k 6 s u + v M r H / 3 + h Z / u j v O T v s Y q R c 8 W v B Q r t V D / Y H k a A + Z N 4 f f C 5 B o b H Z P f C x P y 4 c z W + p 5 2 A x u R C d j 7 Q b b c / g T J W E o c n 1 s p T 5 W x M + p D Q 4 U u U j p t 7 7 b T d u B h b d U e x K B Q N Y B V A 9 X 3 S n + W 2 g J 5 + u q r G 9 K G w a K V c H J g s c z J y U k a X 3 F R U y R M x / u b 5 X p 0 8 n q c / E R n M + 3 2 h J f i + z x G D 8 D v 2 Y 0 V l q x a S s w 9 o y 2 V z 2 W p x F r q S J f 9 F 3 b h 3 M e P s K + 4 f C 3 i 2 a t F p H o F K h 9 m A 1 v J B O C X Y Y b w a i J H 3 d 1 d 1 M p t q 2 A w S G 4 m F L T V 8 M g Y n e n z 0 s V j E R l i F G Q B m Q A M a 3 q n N 0 b X 2 q c o u j I r l X C / s D f L l V k + 0 9 B S S R k D W V k / 7 C Z O Q 6 v a V k r e I 6 a p p 7 F R / K D g 5 q i P M s X K d t L i 0 q K s s B Q I + C U / N K C 1 M a N 4 Y m K C R t k 0 h O O j v T n M G m 1 v P H J b w U 4 n M V a U p Z S / q g T 4 w / / i K s x A V S 9 s K 7 + 7 8 8 j W N T L v O y + u c l Q i X Z E O O q E 0 P K z A M M I 9 n 1 i g + M o c X T j d T 8 + f v 6 T V 1 T W 6 f P k i z c 7 O 0 f L S s o z I O H 3 m l G g 0 4 N a 4 d 8 9 G t O 8 1 Q C K U K R 4 M s o U P T L 4 8 m / v w + n F 4 r K / 8 M L E j b E 0 o f 9 s 5 W o u q n S a 0 l j o s Z L I i m 0 n z b y 1 S c z g g o 8 Y n p u f J x 2 y b f n m H P v v s h z L w 1 o q d D L z d b c A F n 9 9 h 3 c e T X o 2 G Y U L l Q C h 4 / C B Z / t w C D f Q Y F 9 o Q t m 5 D p f g p W 2 3 u H U Z g y 0 + f P y i j G j B k a J m O U C z n o Y 8 / / m g d m e w C f v Q Z s e 2 j o r j B L q 4 L E n C Y y + N k Z T 2 x k 9 j W L n C 4 v P y U 0 o 6 I w 6 O N t o o 4 d d D 3 K 8 r E s 2 Y N h h P Z A Z t t h L 0 V S L v J g C Y T / l E P c j n 7 1 g X b O i W 8 z S d N N z m e d 4 C V V A 2 C E a 0 k n f T N m I 9 + 9 y h D j y f V Q N v l 5 M 6 H J F X j e M s a R V J P K B l f M 1 L 2 E V w J 1 J 8 G Y k o m Z t R k S T u K b T U U V u F q m H u v B w a 2 9 n j n a W X 0 N n 3 x x e 9 p d f o Z r S 2 p q R 7 b B b x z P n d J p s 5 / f C x F s Z l n t F D s p 0 g k Q p 8 e z 3 B 6 V h Z 6 2 W u s L 3 P U V i P K K O x 9 r / K O 4 f j i 7 h N b 3 l 3 O q w b C H k b v 3 n b x 3 k C G X F Q k r x P T 8 D O 0 l P T Q i 9 X y e M G t A B 7 F H 5 4 o j 2 x f W F i Q c Y U 5 / 1 E Z F W 8 F Z v t i a b W 9 g p Q t i z g l 8 h i / q Q b K Y p k B e P r g n D h z / O 0 7 X m r B l h r K F e w x t Z M m T o N M G + P 7 e W 5 v O l z k c P s o H I 7 Q Q I e X I s U Z y q S 3 P v 4 N K + N a M T U 1 L W 7 4 4 W U 3 T a 1 V m p H o V M a 0 k r 8 6 m Z Y J i p 1 h 7 E 6 P p c l K k o Y Q s C i V b a O W U 0 N / H s 7 M L 9 p z 1 I Q t 2 1 D k b m 2 Y e 9 t A n M 2 + b 8 e 9 M m b w 0 a z a g X 5 5 + B t 6 7 0 i 5 0 n V H C j L P C U T 4 c D B D 3 U w C K 9 D f p Y E p + 4 u L a l V b T J k f X 1 0 / f h A E w l L V w J W + n H z u B / y 5 S L t + N C O f t 9 P S k z q w j o 6 o H I p M w M p a t q L O 2 E V s q a F Y s z f I t E P M R l 0 0 H f W Q g 2 t 8 R 7 P a 6 A C r H l 3 q z V G W O Y N B u k / n v H S J S T D g H p a R 3 F j / / I R l 9 j A 6 i q 9 f f 5 f u 3 r 1 H V 3 o z Q s D t A B X r Q o 8 i 2 c 6 g n B G o A W V N p b y 9 G g W b e D O r w Y T C r d t L t L s c Q G g l V 4 N o r 8 f 3 8 x 6 a T T X R H 1 4 G a I K 1 C y o 4 P I K 3 x 1 W 7 Z y 3 t k H l Q r W E X 9 f p X Z K C u F V h W u q m p m T o 6 2 i m Z S k q p 7 A T Q Y j t 9 b y 2 T T w N n R G Q 0 v L 3 E l h r K S q Y G t g 8 M 3 + k 5 / Q l H n P R i w S 0 j J 4 L G p g E a I 7 M J e v 7 s J R 3 v 2 t j N H g o F 3 r g M s E n d + Z a d e R 3 5 y 3 X E C A 3 I Y Y m y U L k 2 g + 0 W a f G 2 n m 2 0 n 3 Y B 2 D j b i r 8 M V 3 r F x l b 9 T L r r T J r y 8 t D V 6 O n p o W 9 u 3 q I b N 2 7 S 6 O g o L S 8 v b 7 t c H j x 8 T H 1 d r f T D E 9 t 0 I l R z q e p r c R u v R t d q 1 q G 3 K d D K t d L f m m B F Y x R a g 1 B 7 C 6 8 / S G N r k e p 6 W g G 3 2 0 O f f / 4 Z v f P u O 9 T V 1 S U L e W J U O 1 b I x Q T I R G L z a e l 4 M D Z F I h L H n K m t 9 2 H B 4 L P 8 b X C T u X y h Z h 1 6 m 2 I 7 k w + N T U 2 m B q n 2 F p K 7 r 8 l i t K d 8 X q / M y + r v P y I 7 3 d + + f Y e e P 3 / B 4 V 3 j q o 0 x M K A 2 T Q D e P 5 o l X 3 H F O N o Y Z r G b 9 6 a I p R N 0 z I 7 V w 3 Z O C f T h b k S k B s F 2 F + I 0 Q L Z v A 6 d O n Z J B u V j n I h x a P 5 3 f C p D x z t 1 7 0 k G s c b Y 9 R p 8 O J c T z + I P j a c o l q w i G M t Y C 2 u g y N 5 P N i M T t 5 p i w n Y a q J k 2 D R H s H j O C x b n K 9 P Z S o t W 3 z 0 R g Y i + l x u e j u 3 e / M 4 5 m Z O X I 7 1 I 4 g x V y K P h x M 0 5 n O s s s e p W 3 q I 3 5 R o U p V U g a S Y f b Z C b Z y S r g D r Z J 5 W h r Y W w Q 9 J c p t t V l T B b S v q n e 1 h 9 M i F l M 7 N a 6 t r d K X X 3 5 N Q 8 c H 6 d i x Y 3 z t i i z S O T h 4 t G K z b 8 x A H m j N U 4 d f j e q Q c h f u y I s Z m k l V c e z 4 X 6 s u v S 2 x l V N i M 3 O v g d 1 H M g c T G z m / f c C c w y K c I I k G N N D z Z y / o z 3 / + k q a m Z u j D D 9 + n l p Z W C o d D F I 8 n h E g Y h a G B D u S F B b U h Q D g 7 L C E g D 1 Q z 5 D + T Q d V x R a j q e v Q 2 x V Z t K O R T g 1 D 7 B 6 w V i D X W d w J 4 8 D C T G h V e o 7 O z U 0 Z o f P z x h 3 T 6 9 C n Z x g e A d 7 C z q 0 t 2 H c H M Y z g 2 A C y R N j E x K X G U P 2 b 5 K k h F M E I E i j x S N x D i T 4 6 x 3 B o W o 6 l d n 9 6 G 2 K o N 5 Q 6 q v W o b p N p 7 h H x F m Z K x U 2 Q y a d m A G w v H W I H O 4 L W 1 t Q q z L p P B Y p W q r d P T 0 8 t E c t P w 8 D C 9 f P m S L l 6 8 I M T s 7 G i n c 9 1 Z q Z a A J o y E R h o g c T O h R L H 4 T o c 3 7 Q 1 s 1 Y a y u s w b 2 D s U s 3 H q j 2 S V v b 8 N o G x i s S h N T 0 / R / f u P h D g P H z w 2 z i p 4 v T 6 K R q P S V 6 X R 3 d 0 t 7 a 0 C a 7 W F h X n 6 z X / 8 p 4 x m 7 + j o E F L d + u a W 7 D + M J Z 5 F + 8 i 7 Q C j E W E A q q x j n + J 9 S 0 F B V 9 e h t i q 0 0 F D K o g b 1 H i 2 u F J p 7 c E E J s B 9 A k j x 8 / F V P u 2 r U r 9 O 6 7 1 2 h 2 d p a w q w g 6 e a e n p 2 l x Y Y m G h o Z k H p M G t N W r V y N M v o d S x j / 7 6 / 9 F n 3 z y M b e v W u j 4 8 e P 0 M c d h / o E 8 p z t k Z L Q Q R o d a c I x r r O l F S b M P H H 9 6 8 N w 2 d 1 Q M n O K C w S o 3 b J t b M k 3 D G m 9 g + + i O F O l i r z K r M N L h 5 c t h 6 u 3 t I q f T x Z r F Q 5 H I 5 l v H w K H w 7 N l z c X l f v n x Z 0 u C 9 e / T w i a x s e + 7 c G Q q H w 0 I g l K H V 7 E N f F N p S G H R b D V w L J w f K d 2 r N S Y + n n W y t Y C f D g o Q S 5 2 v K E w 2 z V G D B 8 m J U z N F H H 5 w w P u n t o 6 G h D h G Q v y A T g J E P c B x A M 4 A g 9 + 4 9 p P n 5 O S H a R s A 5 j H x A 5 6 4 G v H i f / u A T + u i j D 0 T j a B I p j a M g Y z N Z w q H y t q Z W 6 G t B q O 6 w e p i q y q B C H J t / 1 m M j b i f Y a 3 B s A x X A + L f d B L S T F X 6 / j 9 r a 2 k U u X 7 4 k o 8 + f P H k q b a B a A F m w 0 O Z W l i 7 T C 1 Z q Y I d H b D 6 3 E X A t v H 9 Y d P l i T 6 a S M J Z Q i z p n D K K u V Z f e k t h K Q z V Q C W i O 7 T o O N s K l v s 2 d E J F I W E h w 4 c J 5 u n v n O 1 p Z q e y 0 B e D V w w j 0 1 w 2 K B b D + g 1 q s E p s i q C 9 G f C O k 0 y n Z G K F Y L M l u 9 a c 7 s h T 0 K L e 8 J k 5 t 2 W H P 9 B 6 B C Y U f a x d p w I p s / s 3 3 0 t V w G Z V 6 I 6 A t 1 N 7 e T o F A g D 5 k 8 + 3 R o 0 c 1 N R V 2 s 7 e a c x s B G x z A M Q E y a U L h f U u L i 2 L + A c w H I Q X g 9 6 u 5 V / j z u 4 u y i + O 1 P k z V 1 + 1 p k E q L c Y z M k f d b 6 9 D b F X l o 2 U k a 2 B s 4 H b W f 5 K i c 8 N S N j I z R y V O q c Y 8 O 2 E u X L t L 4 2 D g t M A F e P H 9 B c 3 P z M q w I m 9 7 B g b E V Y C d G T S a N 9 o 4 O c U K o A b P l p 4 U i C Q u T D V o K c f R 1 n W J N h S 1 M Q R z z G o N M 8 s f H 1 X X o b U r D 5 D s k u D v p o 0 K 5 / g p A E E w e T C S S d O 3 a 1 Q q v X H N z s / Q N w d O G U Q 5 u t 4 s m x i d p f n 6 e N U 3 5 u p 1 A B s 1 a 2 m G a K J p I W q D R 4 B a / 2 J u h S 1 1 x u o S 2 l e U 8 y O f 3 v d m 9 7 D Z s 5 Z T A w 8 x q I j S w e 5 B N r z H D 1 c D M z I w 4 I K 5 c v U L H j w + J 2 9 o K l A H S 0 S n b 0 t I s M 3 v X o m v S D t q K y b c Z 4 A a 3 o k y S s j k H I s G d L 5 q I v z P g x W D e I n m c W E 1 Y m 3 5 8 7 O V 7 s d S h t y 3 2 0 l C 5 B S P S w G 5 j I L R K / o L K X / Q n w e m A Y T + h Y P C 1 D z B U 8 u V l N V q 8 r a 3 N S N 0 5 o P k 0 8 N k g q b j W J a 7 I h Q 3 k N G m Q B h Q 5 f r I 9 p 0 g m 5 0 p M d H s t e M l t K P v 8 g e I N 7 b T 7 6 G k q U H c o Q / N z C 0 y k F d Y 0 U W p v b 9 t 0 P Q k N j K a 4 e f M W R b m C D w 4 O y s 6 K b w J 4 8 z B K X Q O k 0 K L J B H I F g m x u G m m K c H y O x e f C c t B 5 U 3 O 1 t I T M + m O H P 1 t p K C c V G o T a A y Q y D n F 5 X 7 l 6 m S Y n p + j x w y f i 0 d s M q N j P n z 8 X h 8 V V f t / Z s 2 f p x I n j r 3 3 f d i B E M c h U l i I t z M 2 a h E E a z F X R V N B K n N 7 s A 6 G U 9 v J t 0 U G y X 7 B X G 6 o U 5 w i H T C p N r A b B 3 h y x j J O c b q 9 o J H j v f v A / P q 1 w Q N Q C t h l 1 s i Y 5 c + a M u N J 3 C 3 C P A 9 r E A z H K x F J h S 1 u 7 n F M a i t M K R R l Y C y 0 l 9 5 X j t p y Q q 0 i R p q B Z f + w g N v T y V b m i G n h j Y L U h F w r c g A d b x 7 8 G 8 / M L 1 P W G 5 l 0 1 U k w G o K y N l E l n E g v H m H K A a / g Y k k o m y e l y m d f 4 m d y J U k i d Z 1 K h X 8 x O Y E J Z 6 G U H 4 Y z b S C s 1 t N X O s J Z 2 0 u 9 f + m X n + a 0 A 7 S z s 4 4 v O 2 d 0 E 3 O W V Z F K k s J I K D h M 5 x w 9 W x D F k C d o o n 8 t T P B 6 j Z C J B i w k M a 1 L v V e 0 x S / 1 5 y 2 K / j l 1 k E u I W s 6 + B N w f X U X o 0 4 9 m S / l 9 a W q a j R w f I / Y b u 8 W p Y y V Q p I J U S j K 5 A 2 t L C g h q 6 B O I w 4 X L c j o K 5 i O 1 R M 1 l F R r 5 w X f 1 5 2 2 K v w b E s 4 F D D 6 N s 7 P G Z S v Q 7 o k 8 L A W a z 5 A E A r R N d W a W F + V o 4 3 A 0 Y 3 Y C S E V P g q + A N B k 0 S m V j L i + h i E Q b y p p U U m K w r J Y A b y O b j t 4 9 E o 5 b l N V S o V y O u x n 4 F l u z Z U 2 D 3 J m V c e U N n A 7 g J m X 4 x N w M 3 Q 2 d l O k 5 P T x p H q N 2 p q b q H O r h 4 h C y p + L a D y g w R w e C T Y P E s z A d L p J M f j t L S 4 I E S N x 2 J y n V U r i R Z i w U p J T C u T R A j x G U 9 m 2 J R y u r g t 5 a T V f F i u h X n 4 0 S e X j G + 2 D + x H c R Z V Y B u 3 p R p 4 M z y d 3 9 w p E Q q F u b 0 S l 1 H l m j t Y I g w A W a C x 4 M r W k L F 5 2 a w Q R p d Z p K l Z H A h + f 1 A I 2 W p 4 7 g L B o I z j 0 + 0 h f M f S w r y E 6 H v S z g Z o I h A K 7 b j T X U r j F f I F m l p 1 i O M C u x t i C b J a 9 e d t i u 0 0 l E C e W K o k q 9 t S D Z K 9 O a K s o f K 1 x 8 o K Q I y + v j 4 a H s Y G A U s 0 M j J K 3 9 y 8 b Z x l w o X D M p 5 v d m a a 7 t + 7 T z d u f M P t m s q 5 V h q 6 H B F q w e c H 2 P z D 4 F l I S 2 u 7 c u P z p c r 8 K 5 K f i Y e p 9 V i D B S R D 2 m I c 5 5 T m Y l b Z s i 7 Y z i m h R G V 8 A 3 u H u d d 4 / H p 7 e + j s 2 T P S b m l u b u J K r 6 a u o 1 x Q o W d m Z m l q e p Z O n T 7 F 5 O s 1 2 1 t W Q H M B V j K p 9 6 v P k H Y T h 9 B I 0 F r a D E S f k 4 w 7 Q F v O n Z d j m I D j q 1 7 R T i U m k 9 / v s d Q X G 8 l X T 4 d t V 3 O T W T Y 5 M n 7 O U H d F Q W h Y 4 w 3 s D J g N v N U t Z l D J f / f b L y i d y U g n a y g c o v f e e 0 f 2 4 A W w w T V 2 i s e 0 D w 1 V Z n B S p E z n g p C F C V H g z 9 B x 2 Z i a Q 3 w 2 9 q f N s 1 m H F Z N A I s Q x U R F k S 2 d y 9 O 0 Y J i 5 m W d J 0 4 f x R O n n q q P F t 9 o E t 2 1 B B L 2 x 3 F E j Z L m m Y f b u L X M H B p t / W 8 h E m 2 o 9 / 8 i P 6 6 U 9 / R O f O n 6 W f c F y T C Y h G Y 9 J n V A 2 U X x Z r 8 h l k 0 q I 1 k Q 6 1 p l K j I Q x t B S 0 m h F N p d y d d H C r t h G u P n x j g b y j X G b u I P d t Q Q E l l H O d 6 g 0 B 7 h F v G F q F b A U i F f i A M l l W T A 8 s Y G D h C E x N T 9 P j x Y 3 N T N i 2 Y 6 o F Q E 0 P H T T K Z x y X R R n C 7 Y x K j a C + + R p t 7 u h 1 V L M L L W J D 7 s S N s S y g M l Z G n E W c q x 1 R i A 7 u O 6 b X t V Q F 3 j c m F a D 9 d u H B O 1 u M b G x u n O 3 f u i s a C e P i c I g K I Y x D L J B i H b P 4 l E 3 F + a M J Y w v R 6 t / I k J h N i G o J M K 4 m S I p U s L V a k t t b a q y f Z A T B b 8 T t s J + 2 R G G e 8 I h T n v 6 B h 9 u 0 + X i 5 5 z P x 9 H b T W q L X q k f L c B e j K l c s y M f H e v Q e y O u w 6 j W S Q y C Q X C z p z C / z w R B x h J p s R I q Z T S T H 7 4 C r H w 1 V d k 6 c P P r p S U V f s J L b V U E 4 n X K O c 4 X g y i Z Z q Y C + A h W A 2 c 6 F b A Y 3 T 3 1 / e k d A K E E c L p o r A a T E 3 N 2 e S B q J I p d t F C A u U Y O 1 k p k E j 5 d U C m Y i 7 3 B 7 Z h T 6 W x j m + h g V N g U B g 6 6 b q f g N 6 l g N 7 i t + r y F R k V d 8 g 1 d 4 h l d v a c 3 V 4 e I T a a m y y p o m k S K P i 6 K h t b W 2 x m H d a + N i i r b C s s 2 n 6 J Z P 8 X n Q x l d t O D q e H z 6 s V Z E u s n X p 7 O / g b a 9 c X O 4 h t N R T Q 3 p R R 7 S j J f B U 2 z L 7 d x 5 1 J D + U L m + c l S J L N Z M w t a j Q 0 g b R o 4 q B s 4 A m M x + K y G E y Z U C y G y Y f R F j j W 5 l 4 q h X Y T T D t F J n z f o x m n P F B F i 3 H a B x 9 d N b 7 Z n r D d 4 N h 1 Y p g J Q i q O o 9 A a 2 F 0 U i g 7 6 y 4 h v 0 + 1 B b 7 w s 0 G R + i K 8 t 5 7 8 m k T U O A T l y b L q t r a 4 p M h l p S p g Y X I 5 o J w F C J t F I B Q q F I o p M / F 6 Q J 5 3 O 8 H W K S C A V z D 0 X N p G q r i M 2 E p u O l C h L Z 2 v 5 6 Q R S V Z t + D S 2 1 O + A 6 T X 8 Z 9 r G 2 8 l I 8 s z 5 P 3 z 9 W I k / s e 1 V h G F Y y g S h W M k H 8 P h 8 d G T g i 2 9 h k s 1 k Z r Q 4 z E M s t Z 5 g o c G K Y H b x c v h l u n 8 l 7 u Z x B q m w u S 5 P x A H N I m X u o A + 9 d v 1 i z j t h J 7 E 1 3 l o B P j G r J U O m D 4 M y G N L A 3 W E k 6 6 e a Y j x 5 M e 7 l i o w w U n j 9 / Q R 9 + e F 0 e Y J o 4 V g J t J F j Y Z W x 0 n A K h s E w W x O x b F K 1 4 D P l 8 I p 7 g 4 i 1 K u p h 7 h m D Y 0 k o c p h + 0 F Z d 7 I U d D x + 3 Z m W s V W 7 e h N L w e L j j J W C O D x f R r k G o v M R 9 3 0 h 9 e + j i f 1 Y K Y Y 2 M T F P G X z T o r m R C H V t H H V o F G G h o a V C a 7 o Z E A a C l M 1 0 A f l m 4 z 4 R x C D D 1 6 u e B W Z c 0 P U W i t p q Z Q X V g j d U G o / i 4 u V S a Q Z K 5 h / i H z U Z A N 7 C 3 + 8 2 G O H j 5 8 Q p c v X 5 D x d l Z C Q R Q J l N W A O A Q j H a J M Q q z 9 9 + r V s D g y t H k n p G L B C A r s J I + R F + K c 4 L Q 8 N B N L N J a i a E o 9 R K U 9 V c z R z / 7 m r 4 w 7 s j f s 7 5 Q w J O B D Q S g y w f O n Q j z t G q T a S 3 j 8 E f r 4 4 w 8 o E o 7 Q s 7 E V y u Q V i T S Z 4 K 1 T / U t q P Y h H j x 7 L / r m Y u w T N 1 t b W K m 0 k n D e 1 E B + D R C A V O o N B Q B A J 5 M H Q o 1 c r Q U U m K e 8 8 d X e 3 1 a w T d h R u Y 9 b H X 3 8 3 l u W F + l c 7 2 q m e c x w r E w K / p 4 E 9 g E E c p 9 t F y W S a / v Q S Q 4 k 0 m V i Y T N A + u V y e N d l j m f I x d H x I N n R D B 2 1 z S 7 N J I g m Z J O k U F m I p t 6 N w A D J h q s h s 1 E M 5 J m N B t J a S H / 3 k E 7 M e 2 P 2 v L k w + D Z c D B a n M P t V Y V a E 4 K o x r G t g 9 Q A u F f a r S j w y P U E 9 3 B / l c e J C B I A a h Q A o m F d Z K x 5 p / k g 6 z j k O s n g Q o y 0 K R C Y K p 7 K K R + B q E I N J i N E c v l n w 0 s 8 b X M b m E g F y 2 o a C v r j y 5 d U W o k 8 e 8 y t w T u 1 p l u E k u D u W x B 2 n g j a H b S M 1 M K I S Y R B h 2 p + j D o y l V B i A J E w I E y a H N F I 3 K d W Y 6 X 4 M 2 1 J 1 v 7 9 D 8 w q I c w 3 M X i 8 f E s 4 f 1 9 o Q 4 L A 6 X m 1 4 u u i m R V m S C V t I a 6 u d / / 7 + N O 6 o P O G 6 + G K + r G j g 3 n 6 U l f o p h 8 i E 2 S l a L d x g h i w N G r D z R G k b g T q H I p N p J J 9 q z N N C M a R U Z m R I / N H S M n j x 5 w l o l L R 4 6 D B f C 5 M J A M M A a r M s g k 9 J Q Y t K x Z n r x 4 g U N H h u U e J 4 f f j A R s R m A x + u j J 9 M O W k s q M 7 6 Q w 4 b l m E C I T a k z d P 7 C c X r 3 u t o c u 1 5 g + 4 7 d a u n p U l o K 7 S n 1 N C t r K r O f i i t C A z u A S S Q W 5 C M L y I T 8 h H b B 0 m J P n z 6 l c + f O y X 5 S c C x c u X J J 3 O L T U 9 M y s k G 8 e Y Z 5 B 1 J h P T 2 E W P l I E w z l h t J 8 t e C g a A r X s Z X B a W g T i 2 Z i Q f m + x 2 S q V Q f s L L b v 2 K 0 l J w e V F 0 g 7 K F B Q U i A I p d B U I a k n b Y N c l V B 5 U k v Q F k L l F + F 4 e 1 C R A X m K k Q 2 Y t o G p G c q r V 6 D z 5 8 / z 5 6 G j l + j s 2 d N 0 6 9 Z t e v j o k V E G 6 n 3 4 3 D B r M E y D x 7 F 2 j c / E v L Q Q B f l U 2 U l Z M p G k P I s 5 + p u f / 0 Q + u 9 6 k r t p Q G n 6 / k 7 x u 5 a A o i C f I 0 F A 6 F D G e t C I N U p m o y A o c G G T C A w h 5 Z p F j r e X p 6 3 A c Y O 0 I 9 B 1 p k 0 4 T C 3 E s 9 3 X 9 g / e p t 6 e H v r t 3 X 4 Y Z g U D a f a 7 J h A G v 0 V i S Z t b U d 0 r 7 F y R C u 4 l N P m i n S D h Q c 1 R 7 P a A u C Q W c O d l k z O B E o e l G r C o g 9 Y R U 5 6 R y N E h l w s w F z g 9 k i d o 2 R u W T J o 8 m S c C N / C z Q t 9 / e l e P T p 0 + p c 6 J 9 r K L S k N 9 o T / X 1 9 o g 2 Q 9 r w y A i l k i m Z 9 4 T x e s D Y G j p 6 j X L j c o L p C F E P x x z 9 7 S / + W q 6 r R 9 R N x 2 4 t G T y C P W A N M 8 E Q R S S D a A h R Q T h u P n k P G b H w e 6 2 i N J L K B 0 U i R R 6 I 9 d j l U G R C H E T A i k Z C A h C I r 1 H n O J T r 1 T H O x b i t F A w F R Y s t L S 1 J f 1 R H R x t h i j u c R V k 2 7 2 L c b t J l Z T 4 M j f C z H 3 9 c s 6 z r R R y 3 X k 7 W d Q 1 7 8 G i R c k V + M r g 8 p s c P 6 x J g T T f l 9 V M h t j 1 R h a o K V j y B y A T 1 c g A B 4 i D g U C U w O C b / O I c I Q o N c p o B Y J X q n P 0 0 h b 4 E S y a S M u 4 P m U S a e F p h s 1 m O l q R 4 8 e E g h J h R W Q m p p a a G 2 9 j Z F N i Z S l k 2 6 7 z D 3 C g R i M m F R F n j 1 C p B c l v w + D / 3 T L 3 9 u 3 G t 9 o m 5 N P o 3 L F z t k N L o 2 H x D q A l N P Q X 6 C S l w 9 R d U T G K I r U r l C H R j I 7 z F C I Q 9 + I 4 i i K 3 9 l P p h p k l c q H v R w f n H 6 y v K K f A b S t B Z C u s T N N L S P V B 6 f P X e W e n t 7 K R w O y b a j + j z k H p N J t B F f K y Y e 4 g i Z W A 4 q 1 j 2 Z g L o n F H D 1 U h d X F p C H C 0 h C T S Y V o j C l s k g F g n C l w d O W K 4 c m l V Q + q Y X 1 D f k 9 K q b + 8 J u Q J r 8 Z x 2 X z 1 0 o m d V 7 F T 3 d k J J y Y m F A 7 w A d D n I c g k T o v + W m E V l J B o H U w a q K r u 1 u c E J L G 2 u n u h F O R C O V h k A h t J v X w y 9 E / / 8 v f y l 3 X O x y 3 X t W 3 y a e R S G T p 8 f d L b O I p s 0 8 6 f l 2 6 s 1 e b f W z u Q d j s w 3 a X K q 7 M P 2 U C 6 m N 8 o v 1 M w U 0 J L 0 Q C e R S V y i F I V B Z 9 X Y V m N k K Q C / F P j 6 d o d G S U e n q 6 1 Y I p h n m H 9 0 A 7 w S R U b S c m m K G x E I d Z B z J 1 d H Q I m f A Q w + q v 9 6 e c l M 6 W 2 0 w g n Z C J z b w i m 3 v / 5 + / + p + z 4 c R B Q l / 1 Q t S Q U 8 l E 4 6 D I L T Z w V x h P R a v Z p T a U G 1 r J I x Y C o p 2 8 5 b q l w N k D 5 P h A q E k D U P f L 9 g i C o + B L i u N J z p 0 w + / m 2 4 l k O t p c x r O F 8 Q v 3 4 0 K R U e i 1 m i L a o 0 k 8 o X l X 9 q / F 0 m q 9 J 1 n m L 3 j Z X V V V p e W a X F p S V J z + Y K 3 G Z y m G S C N i q T S Z V R b 1 8 X k 8 n e C 6 9 s R x y 3 X 0 3 Z o 8 b s E r 6 5 P U Y F U p r J O i Q J M 0 J N R w U 0 l K G p K r V U O c 4 v y B 4 j j k + W F 0 t U H W t U J l W e e z O A M E b U j I N M c m Q J c Y 5 D n J V Q H U v c C M 1 j 8 x w I Z Y l z + O l Q i i Y n J 6 m j s 5 N c n F d C N i G h u h b h S r J E i z E H H W 2 B a a i I N T U 9 T V 3 8 H p B t Y n y C Q i 1 d 9 G z e J V p L i I e H m z z g l G Z C 3 O d z 0 7 / 8 6 h d y z w c F B 4 5 Q w I 1 v R r m J C 9 I w o Y R I L n n a K p P P M P 1 M M u E 6 K 5 m g t B W R K s k F I C 4 R D n T c P F N G x Y F G d e L m 2 S 7 1 3 n o N R 7 n a W 0 J 5 l V B S h B T q Q i G N n N f p x n G V M E M s x 0 V u O 2 W p N Z C l m e k Z 2 X 1 D k Y l J x F o J 1 8 D M M 8 0 9 a U 8 p M m E / 3 m A w o E w / P p 6 d m 6 P p d B e l W U O Z Z h 4 T C w 4 I 7 d X z u F 3 0 f / / f P 6 j 8 P U B w 3 B 4 + e I Q C v r o x z N W p S l M Z 5 A K h l K Z i W i A u J F L E E v K Y 5 F I C M k g o / 8 Y 1 + B I 5 Z 6 R p W K K v x Q Y 5 z 9 X b i K h Q X o 0 X I Q J i E u J Y j t Q x i z p U x 3 K k 4 4 a U j y v J h P C j w R Q 9 e v i I z l 8 4 J + a f 6 R q 3 a K h q M k E W F h e p p b l Z C A X i 3 B p W y 4 i J m Q d C G W a e 0 l J Z 1 n w O + v W / / R P u 9 M C B C T U t Z X A Q 8 Z c v X 6 C D y i C R 0 l Z C L E k D g b S G U q E a q V 4 m E 7 + o O F h S F Q f k G h U p 8 0 i f k 1 e N y i O F c r a b M a 7 U G l z N z R N C B B U z L l F E k B h C F n 2 9 S l f n z X P G + c o 0 g 1 A g i p H + 0 b E U P b j / k C 5 c O C / n a / Y 1 6 T g T C e H 3 L 0 Z p a L B P S J b J 5 e n B l E t p I w w L g 7 k n Z p 7 q c y o W s j I a + 9 f / 9 s / l v D t g O N C E y u e L 9 P U N J p U D B K o k l G g r T S a T U I p M S m M Z B B J R 6 c I l e T E I h D S k y A E g F 6 h z x u v W g U p t R M E M v E q g 4 8 Z J V H 4 z 5 B j + 5 Z w i h U 5 X U b w w Y X C W K 7 + 6 n l + Z K P K H N B z z N U e a c t T f k q O 7 d 7 + T 9 c l B F t 1 m 0 m I l E + L Q T t 8 8 n q d Y M k u h 1 l 4 + x y Q D i a r I Z N V M v / z 1 P 5 D X + / q N s + s V j m 8 P M K G A H N v x X 3 7 9 n H + p J h J c 6 o p Q o q m q S c X s U B o L z C i T S Y 4 N 8 p T j B m l w 3 g g 1 J K V 8 u D G M 3 E c F N w E i I K i I c 6 g S j C S E i K j j d a Q y R K 7 U 2 q h C y n 1 v 6 F S 9 P p C W 1 Y a S q R Q F A 0 F l 5 s G 0 4 / N C F G 3 m V R H q z j i W / 4 J G 4 n Q r m Z A m b S b W T C C T y 0 m / / N U v y O d b v 9 P h Q c K B J 5 T G H / 7 0 h K s b i A M i W U m l i F Q 2 + x S B 9 D F I o g m l S K L j D A 7 l W L 4 B c f l X 8 Y r A i N S A U e X l V Q e I S N R 4 U Y E 6 C Q J I m j 6 H i P z j R R 1 X x O V 8 O a 6 k r J k Q Y p h R M Z + R Q a w Y 4 V D Z Z l I E M g l m E E l J k e 5 M Y K l k E A 5 k U h o q z + 0 l R S a Q K i s a 6 d f / e j D b T N V w f D t y O A g F f P H 7 h 1 z V D M 0 k x N K k M t p U J q E U q T S 5 l F j I B Y L g n + N C F + G L I o 1 K M y D X b g 1 c r / E q c Q E q v B E 1 4 2 Y a y M A x + c e L c W y k q z i S Q R g V I q L P S b p h 9 l 3 s T l P Q U 6 T p G b i 9 u + S 8 a J s q A Y E k N O L o Y 0 K H r Z B M N B Q T T G s k b e Y x s b C C 7 K / + 9 R / l f g 4 D m F A z K v c P C W 7 e f E a x e M Y g V H k Q r S a V J p Q 2 + 0 x y G X G T S E I W l S 6 Q Y x V K I B d K 1 E D F Q R W M I j A D 6 7 F x B C I Y o a T p c 4 j I v 4 5 L T O L m s S l a M 7 E w M Y 6 1 5 a g z l K P h V y M 0 e O z o u j a T F q W l E B Z o L V m i k S W S j l 3 V 2 c t k E m 2 F d h L i i k x w S v T 2 d N H P 6 3 g q x k 5 w 6 A g F 3 L / 3 i m b n o 1 W k 0 v 1 U i m B C I I N c V k K Z Z D J E q C N c K Y f q X w 4 M q L R N I a W g i k J F y 8 U i x D B D S x z E U A d y L E c 6 b k j 5 2 E I m l j O d G W r y M R G Y F O h H a o p E F I H 4 n I T Q S B y H N o q n i v R 0 D q N Q o K U M E R J p z W S Q y C C T w 1 G i 0 2 d O 0 O c / / Y H c 6 2 G C 4 8 4 h J B S w u h q n G 6 y t m D W K V E Z 7 S p F J E Q t h h a a C z x d U E W J x T L 0 o 8 k i I 0 / K q z q m Y E Z q n 1 o H r r Q X G A b h g x o 2 Y c a E Q B W f 1 N T h v p h l x I 6 w U T a o i v T + Q F o 0 0 N j 4 u n b i 4 e 6 t G g g Z T g 2 H R T i p v G K 1 M P x Z o I y G T 4 c k D u T j u d r v o 5 3 / 3 M + r q x n C i w w f H n d H D S S g A l e W 3 v 7 3 L l Y E z Q k w + Z f p t x f z j k + U 4 Q 6 V Z S a X j 5 o u g H C u j s g B A B h 3 T c Z D A T O E A x + o i C X E s 1 x h x Q + R 6 o 6 1 k d Z F j b b 2 L P V k a H R u n I / 1 9 o o l w X p M J 4 f i y I t h 8 1 P D y I V 3 I B P J A Q y k S K T M v x 1 9 V l J W P f v m r v 5 d B y Y c T R P 8 N O 6 b k p / a l E y s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 G u i d = " 0 4 2 3 9 5 f d - 9 d f d - 4 7 a 8 - 9 e 4 f - 5 9 8 d 0 e 9 8 c 5 5 4 "   R e v = " 1 "   R e v G u i d = " f 9 a 3 c 0 2 d - 6 d f d - 4 7 3 d - 9 5 a 1 - 2 5 d a 8 7 a e a d 4 5 " 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5 B 9 B 1 3 E 7 - 8 2 8 A - 4 B 3 9 - 9 1 6 0 - 0 3 3 E E 7 B 8 D 8 2 B } "   T o u r I d = " 1 9 c 9 4 6 1 7 - 2 1 1 b - 4 8 2 7 - b d c d - 7 e e a b 2 f b 4 a 8 8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C / l S U R B V H h e 7 X 0 H c x x J d u Z r 7 + E 9 C I K g 9 2 Y M x + 7 t a N b c 3 S o U F x u S V i E p Y n W x e x H S H 5 R W p 9 1 Z O z P k k E M O P Y c O 3 n u 0 9 6 3 3 v a y s r m 4 0 Q A A E w G q g P + B 1 Z m V V d 1 d n 5 l f v 5 U v n + P e v v i 1 R A + T y B M j d d J 4 y m T w V C g U q l U o i x 9 t z d K w 1 Z 1 x F k p b N Z M j r 8 0 k 8 n 8 u R w + G g X D 5 H f n 9 A r s F 5 p 8 t J b r e H s t k M F Q t F 8 g c C 8 r k u l 0 u u s a J U K l I + n 6 d E L E Y t b e 1 G q k K x W C S n 0 2 k c r Q c + 3 + v 1 G U c K B f 4 s l 9 t t H J W R i M f l s + b j L g r 6 H B R L O 2 g 8 H q F C 0 W F c s R 7 4 b R q I W w W / x e d z U z 7 6 h A q 5 l H H V 4 U a D U I y m v n c p k W B y c E W 0 k u l E B 8 i U N 4 8 z 6 R Q T y W 9 W c F T 2 k W U P k y 4 v x 3 w R a p 2 K 1 0 C O y e f x e I y j 2 g C 5 H I 5 K A q X T a S a r 3 z i q R D q V N O 8 J 9 x h d W 6 X m l l b 5 L b i / 2 N o a + f i 9 L v 7 e A h M 7 7 w z T t x N e 4 9 3 r Y S W Q F T r d G m p S u Z m 8 o Z C D o t N 3 5 N x h B h P q z q E m l L / j H d Z K B S E S K q A m T 6 s / S 1 f 7 l f Z J J Z M U C A a N d y g k k w k K B C r T c t k s e b w b V 1 Z 8 r q 6 Q G 2 G j a + L x G I X D E V p b W W H t 4 x I C Q S M 6 L R p v b X V F y A Q k E n E K B k P y W d C i s w k / t b j X 6 N Z 0 K x V p v Z a s x k b 3 q d M R a s G 9 K G 3 l o v T i X T l / W O H 4 9 6 8 P J 6 E 8 g T Y q e Y + Z W s l K J r e z R J + d z J j H 1 s q F 4 1 q o v q 4 a + j y + C x W c + F J o I h d X R o e h X S B 4 2 t d C k d 9 X K B b I C e 3 F n 4 N r U Z H 1 d + L + Y W r y N 4 m p W Y v Y t 8 d 9 t M Z m 3 n Z Q 6 z d Z 0 x C H a F L h / h 3 Z U c q l l o 0 r D h c c / 3 E I C R X u v k q J J L c 1 U E l Z d G W G A J + f T H E l k a i Y V H 7 W R P o c g P d U t 4 V g a o E o k e Y W M e v 0 9 a h s 8 V i U T a I w D i S N T w q J a g H v s 1 Z Y I M u a L 8 U a U W u f j Y D 7 0 i S z 3 i + A c / j + P 7 4 K G S n b Q / U 9 A T o N o R b k C 4 S b j J S c v y f n D x M 2 b u 0 e U A Q 6 3 6 G 4 p b 1 k 1 U y A q t A S F Y B M M P k q U F V Z g S Y m U l t H p 9 l G 0 h U M g G k I A p k V b w M y A f o 9 V i T Z f I N T A y Z l g k 0 / 3 D P u P 5 f N s L m a F j J D O 2 W 4 r Q X i Z T h u f p c h 0 B w r K S 8 F P O v v f S u o J i h g z T M I 7 g t 5 i n t L J k v k b 3 9 H z h 8 m w H 7 g 4 O C L 0 + k m H x d w M q m I V E 0 m L Y C u O j p N V 2 Z U V K D a g w Y N s h H w H d X X o 6 2 T T q f k H v D 5 R T b l E K 8 F e P F a W t u 4 f e I X M 4 7 p L l o I B P F 4 f W I K g s z w O s L 5 g A e A j + M a K 8 t L E j 6 Z 9 d D k m o t S O e T H z m D N I w 2 d p k W T C p J K 5 8 n b + g 4 / Q P D 7 1 5 f J Q R R + b N Z M P 1 D i g B n S f J k r c Z l M u g I A O t T A 2 6 r T U J m r z T y N j d o 9 w D r t x o D p B o c C P g / a w + l U Z h I w O z 0 l W i a Z U F L t 8 f N 6 q 7 y E / H 4 N f A b I l s u V C Z 7 3 d t H v n v t o O u q i p c T u G C T V e Q N Y 8 x K i 8 z m T z Z O r 6 T K T i n + f p U w O q h x 4 k 8 / p Y i J E L r N 2 y U k B W 7 U S o E M N H B e L 6 y s M U I s 4 c H O j E m 8 E t 2 d j s t V C c 2 s r B Y I h C o a U g F R W u F y V n 1 f t a Q Q 8 H i 8 V + H e + X H D T / W k Q E K W 9 u 7 D m o Y Y 1 T 1 U + K m 2 V z e b I G b n E p N r Y A 3 p Q 4 P j N j b u 1 a 8 8 B g a v 5 m h S o V S t p q Y Y 1 z c l 1 8 K N j G W l z I D U R i 1 I 4 0 q R O W q B d 6 m g 3 I J 7 P Z 5 l E X v K j b w i a c Q O t t h H Q 1 + X T H c R s S n q r v H V o M 8 H 8 e x 3 + 9 M p H u c L u E 6 k W o G W r Y W 2 / Q Z A P b r e L S r H 7 x h U H E 0 y o 7 w 4 k o Z x u H z l C 5 4 R M e F J a N d P r y K T R k r x H 3 W 3 o y + G 2 E J 9 f W 2 N S h c N S Q f g d / N x 3 U I L N s 7 a 2 N k l H G 2 t m Z p b O n j 2 z q R m 4 G f Q o j G q g X 8 n r j 9 D c U p S 8 b g e 1 N k e Y 9 C V y s X K U 3 2 c 8 M D B C A x 3 B N 6 Y 6 j H f u D 1 S e V M J K K G h x i I v v z 5 F 8 T q W i a o 8 e N D h + c / N g E s r d f F X M v J 2 S C b j Y k 6 O e p g K 3 Q Z R G + N H p 9 D r j q b o z F 6 M h H j 1 6 T N e u X Z X j W C w m 2 q u l p a V m p b M C t z E y t U S e c B c 1 + 4 v U 5 C / f 1 / 1 p L y 3 E 1 5 u W + M S + 5 o K 0 k a 4 P Z C n C 7 w O + m / L u W p t p q 3 g d q S D S z u M H g S P 1 x L j i Y O F A E s r T A j K t d 4 t X E 2 c j I m m g o p 7 v z m 1 K q F p D h Z 4 9 e 2 5 + N 7 R V h k n 3 n N O u X r 0 i l a o a 8 L z d m f B S O r 8 5 4 b a C o f Y 8 n T C G Q n 3 x w s / 3 J 9 F 9 R f V v t B I K W k p C J p U z / d S 4 4 u B g f x 9 h + w B f 2 + 6 Q C e C 3 C 9 C e A r J V F T 4 W X e P K s T 4 L z 5 w 5 T d 2 d 7 X T x 4 g U x / U L c x u r r 6 6 X V 1 V X j C g X c A i r 9 V y O + X S E T k L F 8 z g + G 3 o 5 Z V S u v t e g y Q d 4 W f G e M K w 4 O u K 4 c n L 9 A 2 w V u P 9 T u Y 7 K i + n g j z M Z c d I 9 N p 8 9 P s W b i e m o d V I r P 2 K i d h N E V 7 Z 1 d x p G C x + O m V y + f U 9 L i R t 8 L D T K 9 x g 1 / 4 z O 9 7 h J 5 t + c T 2 T X U y n M t U j a c V i w 6 q O A Z s p R g / f 8 d G A 3 V d v Q K p T K u X S M T g A Z / K 8 3 I Q F g X m y g w z W D + 4 R N g t s A 9 r W H 9 3 O p v w L k 8 m 3 0 D A 4 O 0 v L w i 9 7 e X + H q 0 7 N S 4 d k T 1 S b l 2 R w F u C 7 X y X o v k A e d h o e S m k u + U c U X 9 4 0 B 0 7 P r C 7 V x R 1 X A i K 5 m q U S t t M 6 A 7 q r + n X U Z t D 7 U Z U z Q Y G H U A L Y Q 5 U B r 4 b D g k Y t F V 6 R v C M C C N x Y U 5 6 u r p p e 6 e H s r n M u K 0 + P q r G x R b U 6 M Y d h s g / p M 5 1 Q E c 9 i r y F o y f r s 3 X / c J G 5 a C F 2 G R O 5 / g h 6 G p a V 6 7 1 K A d C Q + V d R 0 w y a U I B t Q p z O 8 D b / / j K T z f 4 i T / Y V h 4 a F E 2 z d v I F h T h w Z y 8 t z E t j G + P 4 I k 0 t c i 8 Y B q Q R D I V l D B 7 Q 1 N R E l y 9 f o l z P Z x R p r p x M u J u A 6 f e Y i T + 6 X G m W b t B n v W + w l o 3 S 1 K o m p o u b D / y t F 8 g D q 5 7 F 1 3 a F s t k y m T S q y f Q m 5 E p k M X q b q M V w S S e y T v r j S 7 8 4 E t Z W l t e 1 l 9 C 2 m p m e k j g I t 7 y w Q C H M Z V p d o b Z 2 1 T + U 3 4 d O 1 5 m o i 1 4 t l Q k F V 3 x P R D 0 Y I r 5 y X u 0 1 N i s L l B k c O 6 W S g 5 L F g Z p l X E / C G q p W c n 1 I s P 0 4 p d N q e I s m E w p r N 8 k E Y L Q E n B J h S 7 8 Q Y l + P + K i r 7 y j N z 0 6 r R A P o Z O 3 t 6 5 d 4 l E n U 0 d U t 9 4 e h R B p v d k c 7 w 1 r a S Q s J 5 a W I Z f b X O K l V J j q N Y 0 K q I p M q S 5 2 c s r 6 s 6 0 X q u g 2 V y k b W t Z t q F d y b Q j s j e p s K 1 B o o P 9 l h P v 2 Z T c K u n j 4 Z J g S s L C + a s 2 g x F K m 3 f 0 B G P s R j M d O J E e W K v R d A t r Q F i z I l / 7 0 B N e M 4 7 F U P A 4 3 C / i m m d a h V N p K G Z H Q / 8 I 2 m c 9 z 2 s 5 R x v U n d t q F 8 b Z c p l 1 N k A m o R Z z f I Z E W t z l e Q C u 5 0 T C 7 E K O / V l Z V y R e F L 4 a j A 6 I B Q O C z 9 V j P T k 7 S 4 u n 4 E + m 4 A 7 v 0 Q E 2 i Y z b y X i 2 5 q Y h P v w 2 M Z + h G n n + n C d H 7 j w r e I m u V k v I r p x 1 U y m u 2 W l H q E 4 / / f u r + 7 t W 4 f 4 A 1 1 c C O 2 R y r r R t q p V s H t J X 5 8 O k 2 p V F J W O M I c J o y g K M K 1 5 i i p u U y Y x c v X Y f Z u Z 1 e P O f p i O 4 D p e a Q 5 T x j A P h 9 z 0 G J i a + M F O 0 I F f i 8 x 2 Y r U 3 1 y g m 2 M + a R e + T a D b Q U P H k W e F f I 5 K h T y F P F H y u P b m w b O X c P z X r Q d 1 R y h H 5 J K M 0 6 v u c 7 J i v w n 1 y V C G f K 4 C z c 1 M U 5 7 v 6 8 j A U V p a X K C O z i 4 Z r O p 0 O s S V j k m B W M F o O 4 Q a D C 7 S q S N h 4 w g z e B P k 8 g b p L y N q V P p 2 0 M I m K 8 x B j E Q f X X b R 2 E q Z l K j W + 5 V r V k I B O E a Z F Z l M x Y I i V R v / 7 n p D 3 Z l 8 v p Y T r J k 2 J h K w 3 2 R C 3 X A V 0 7 S 6 v M R t p i M 0 c H S Q z b u o O f U i m Y z L a k W R p m Z x n 0 + O j d G 7 / V t f x + 5 I d 4 S J O i P x h f k 5 m S 7 y 1 e j 2 y Q S s p p x C 5 t W U g 0 5 1 5 k W z Y v w f s J + 5 V q u M Q D E h m p h + a G u u n y 5 j d 9 S d U y K T V w t G a k I B + 0 2 g a s B R A c c D 1 p Q A U O m b m p u F Q O g A x r 3 C t b 6 0 s C D z n b p 6 e 6 V 9 c 6 q j 3 F m 8 E V C / Y O p 1 8 3 t m p y b Z X O w W b 9 i b 9 i d h 9 P q f X v n p y 2 E f L c Z d 4 s y w A u t V 7 C e k D A 2 t p U m V y d f f L N + 6 0 l D + 9 k v r t F M 1 m d 4 G u Z a T T n o 8 n p D B r 6 s r y + S 1 L t T i d F J r a z u V + J 7 R t o I L H e P 6 l h b n a b A t L 2 T Z C D g H R 4 O G 0 + 3 m d l q K 4 r t U 1 z k r x c k S y z j k N w C o y z B f B + g x / X A o R t f 6 N 1 4 v 4 0 1 R s + w M b 5 8 i F 7 c T o / W l p R z / d f v h / t f A H Q A L f R T 9 Z 8 U 9 D Q 2 l y W Q t l O o C e h v 4 7 G S a 3 F w n 0 O G L o U n J R F I 8 f C 2 t r b S 4 M E / d P X 3 i T g f x c L f o r w L x 0 F H s L G X o S J u L e i J 5 S k X n Z X E W P Z o 9 z 5 / 1 9 P E j K p Q 8 t B x 6 l z N k 5 6 N e m 3 x M 7 i K 3 6 X L c b j H S A I z 3 g 5 5 C V W 5 P 3 q a L F 8 + L h x L Z u s B a 7 M G M e l D s N k Q j W Y B 2 F J w T B W 5 L o T 3 V 2 R S X 6 R 7 1 A M d v 6 4 R Q v v a L F I v l K / q d A L s R C g C h Q p 4 M v T 9 Y e T 9 Y 3 Q j 9 U V i l S G N 8 d E T I h j Q s B w b P J Y Y t F X J 5 K n F F u / X N t z R 4 b I C v d I g Z d u b 8 R T b V d t Z + s g J j E + e Y J E m L t w / 3 j T v m 7 K X 4 y h R 9 f i F A D x f V k C B o S 1 B 7 I e G k z l C B 8 m x 2 r r J W 2 4 0 c r y Z U i f M J D x B F r C w 5 S g X q b q l c W 8 O u c P z 2 2 / o g V D F w g b X T + r U h N O x C J i t Q T f p b C t L R 6 n W p + 1 v k 9 h X M P i t w 7 1 j I H 4 N o j x 0 / a a Q S L S 0 t 0 f T 0 D J 0 / f 0 4 e I k + f P K X T 5 6 / Q l y P r p 8 j v B a A V 0 F 6 r B Y x Z 2 8 1 x g Z p U q h x L S k P x w x O E g p b q a 6 8 P F 7 q y J 2 w O b / M Z f m J t 3 n a y I 3 C H k 6 s u + v M r H / 3 + h Z / u j v O T v s Y q R c 8 W v B Q r t V D / Y H k a A + Z N 4 f f C 5 B o b H Z P f C x P y 4 c z W + p 5 2 A x u R C d j 7 Q b b c / g T J W E o c n 1 s p T 5 W x M + p D Q 4 U u U j p t 7 7 b T d u B h b d U e x K B Q N Y B V A 9 X 3 S n + W 2 g J 5 + u q r G 9 K G w a K V c H J g s c z J y U k a X 3 F R U y R M x / u b 5 X p 0 8 n q c / E R n M + 3 2 h J f i + z x G D 8 D v 2 Y 0 V l q x a S s w 9 o y 2 V z 2 W p x F r q S J f 9 F 3 b h 3 M e P s K + 4 f C 3 i 2 a t F p H o F K h 9 m A 1 v J B O C X Y Y b w a i J H 3 d 1 d 1 M p t q 2 A w S G 4 m F L T V 8 M g Y n e n z 0 s V j E R l i F G Q B m Q A M a 3 q n N 0 b X 2 q c o u j I r l X C / s D f L l V k + 0 9 B S S R k D W V k / 7 C Z O Q 6 v a V k r e I 6 a p p 7 F R / K D g 5 q i P M s X K d t L i 0 q K s s B Q I + C U / N K C 1 M a N 4 Y m K C R t k 0 h O O j v T n M G m 1 v P H J b w U 4 n M V a U p Z S / q g T 4 w / / i K s x A V S 9 s K 7 + 7 8 8 j W N T L v O y + u c l Q i X Z E O O q E 0 P K z A M M I 9 n 1 i g + M o c X T j d T 8 + f v 6 T V 1 T W 6 f P k i z c 7 O 0 f L S s o z I O H 3 m l G g 0 4 N a 4 d 8 9 G t O 8 1 Q C K U K R 4 M s o U P T L 4 8 m / v w + n F 4 r K / 8 M L E j b E 0 o f 9 s 5 W o u q n S a 0 l j o s Z L I i m 0 n z b y 1 S c z g g o 8 Y n p u f J x 2 y b f n m H P v v s h z L w 1 o q d D L z d b c A F n 9 9 h 3 c e T X o 2 G Y U L l Q C h 4 / C B Z / t w C D f Q Y F 9 o Q t m 5 D p f g p W 2 3 u H U Z g y 0 + f P y i j G j B k a J m O U C z n o Y 8 / / m g d m e w C f v Q Z s e 2 j o r j B L q 4 L E n C Y y + N k Z T 2 x k 9 j W L n C 4 v P y U 0 o 6 I w 6 O N t o o 4 d d D 3 K 8 r E s 2 Y N h h P Z A Z t t h L 0 V S L v J g C Y T / l E P c j n 7 1 g X b O i W 8 z S d N N z m e d 4 C V V A 2 C E a 0 k n f T N m I 9 + 9 y h D j y f V Q N v l 5 M 6 H J F X j e M s a R V J P K B l f M 1 L 2 E V w J 1 J 8 G Y k o m Z t R k S T u K b T U U V u F q m H u v B w a 2 9 n j n a W X 0 N n 3 x x e 9 p d f o Z r S 2 p q R 7 b B b x z P n d J p s 5 / f C x F s Z l n t F D s p 0 g k Q p 8 e z 3 B 6 V h Z 6 2 W u s L 3 P U V i P K K O x 9 r / K O 4 f j i 7 h N b 3 l 3 O q w b C H k b v 3 n b x 3 k C G X F Q k r x P T 8 D O 0 l P T Q i 9 X y e M G t A B 7 F H 5 4 o j 2 x f W F i Q c Y U 5 / 1 E Z F W 8 F Z v t i a b W 9 g p Q t i z g l 8 h i / q Q b K Y p k B e P r g n D h z / O 0 7 X m r B l h r K F e w x t Z M m T o N M G + P 7 e W 5 v O l z k c P s o H I 7 Q Q I e X I s U Z y q S 3 P v 4 N K + N a M T U 1 L W 7 4 4 W U 3 T a 1 V m p H o V M a 0 k r 8 6 m Z Y J i p 1 h 7 E 6 P p c l K k o Y Q s C i V b a O W U 0 N / H s 7 M L 9 p z 1 I Q t 2 1 D k b m 2 Y e 9 t A n M 2 + b 8 e 9 M m b w 0 a z a g X 5 5 + B t 6 7 0 i 5 0 n V H C j L P C U T 4 c D B D 3 U w C K 9 D f p Y E p + 4 u L a l V b T J k f X 1 0 / f h A E w l L V w J W + n H z u B / y 5 S L t + N C O f t 9 P S k z q w j o 6 o H I p M w M p a t q L O 2 E V s q a F Y s z f I t E P M R l 0 0 H f W Q g 2 t 8 R 7 P a 6 A C r H l 3 q z V G W O Y N B u k / n v H S J S T D g H p a R 3 F j / / I R l 9 j A 6 i q 9 f f 5 f u 3 r 1 H V 3 o z Q s D t A B X r Q o 8 i 2 c 6 g n B G o A W V N p b y 9 G g W b e D O r w Y T C r d t L t L s c Q G g l V 4 N o r 8 f 3 8 x 6 a T T X R H 1 4 G a I K 1 C y o 4 P I K 3 x 1 W 7 Z y 3 t k H l Q r W E X 9 f p X Z K C u F V h W u q m p m T o 6 2 i m Z S k q p 7 A T Q Y j t 9 b y 2 T T w N n R G Q 0 v L 3 E l h r K S q Y G t g 8 M 3 + k 5 / Q l H n P R i w S 0 j J 4 L G p g E a I 7 M J e v 7 s J R 3 v 2 t j N H g o F 3 r g M s E n d + Z a d e R 3 5 y 3 X E C A 3 I Y Y m y U L k 2 g + 0 W a f G 2 n m 2 0 n 3 Y B 2 D j b i r 8 M V 3 r F x l b 9 T L r r T J r y 8 t D V 6 O n p o W 9 u 3 q I b N 2 7 S 6 O g o L S 8 v b 7 t c H j x 8 T H 1 d r f T D E 9 t 0 I l R z q e p r c R u v R t d q 1 q G 3 K d D K t d L f m m B F Y x R a g 1 B 7 C 6 8 / S G N r k e p 6 W g G 3 2 0 O f f / 4 Z v f P u O 9 T V 1 S U L e W J U O 1 b I x Q T I R G L z a e l 4 M D Z F I h L H n K m t 9 2 H B 4 L P 8 b X C T u X y h Z h 1 6 m 2 I 7 k w + N T U 2 m B q n 2 F p K 7 r 8 l i t K d 8 X q / M y + r v P y I 7 3 d + + f Y e e P 3 / B 4 V 3 j q o 0 x M K A 2 T Q D e P 5 o l X 3 H F O N o Y Z r G b 9 6 a I p R N 0 z I 7 V w 3 Z O C f T h b k S k B s F 2 F + I 0 Q L Z v A 6 d O n Z J B u V j n I h x a P 5 3 f C p D x z t 1 7 0 k G s c b Y 9 R p 8 O J c T z + I P j a c o l q w i G M t Y C 2 u g y N 5 P N i M T t 5 p i w n Y a q J k 2 D R H s H j O C x b n K 9 P Z S o t W 3 z 0 R g Y i + l x u e j u 3 e / M 4 5 m Z O X I 7 1 I 4 g x V y K P h x M 0 5 n O s s s e p W 3 q I 3 5 R o U p V U g a S Y f b Z C b Z y S r g D r Z J 5 W h r Y W w Q 9 J c p t t V l T B b S v q n e 1 h 9 M i F l M 7 N a 6 t r d K X X 3 5 N Q 8 c H 6 d i x Y 3 z t i i z S O T h 4 t G K z b 8 x A H m j N U 4 d f j e q Q c h f u y I s Z m k l V c e z 4 X 6 s u v S 2 x l V N i M 3 O v g d 1 H M g c T G z m / f c C c w y K c I I k G N N D z Z y / o z 3 / + k q a m Z u j D D 9 + n l p Z W C o d D F I 8 n h E g Y h a G B D u S F B b U h Q D g 7 L C E g D 1 Q z 5 D + T Q d V x R a j q e v Q 2 x V Z t K O R T g 1 D 7 B 6 w V i D X W d w J 4 8 D C T G h V e o 7 O z U 0 Z o f P z x h 3 T 6 9 C n Z x g e A d 7 C z q 0 t 2 H c H M Y z g 2 A C y R N j E x K X G U P 2 b 5 K k h F M E I E i j x S N x D i T 4 6 x 3 B o W o 6 l d n 9 6 G 2 K o N 5 Q 6 q v W o b p N p 7 h H x F m Z K x U 2 Q y a d m A G w v H W I H O 4 L W 1 t Q q z L p P B Y p W q r d P T 0 8 t E c t P w 8 D C 9 f P m S L l 6 8 I M T s 7 G i n c 9 1 Z q Z a A J o y E R h o g c T O h R L H 4 T o c 3 7 Q 1 s 1 Y a y u s w b 2 D s U s 3 H q j 2 S V v b 8 N o G x i s S h N T 0 / R / f u P h D g P H z w 2 z i p 4 v T 6 K R q P S V 6 X R 3 d 0 t 7 a 0 C a 7 W F h X n 6 z X / 8 p 4 x m 7 + j o E F L d + u a W 7 D + M J Z 5 F + 8 i 7 Q C j E W E A q q x j n + J 9 S 0 F B V 9 e h t i q 0 0 F D K o g b 1 H i 2 u F J p 7 c E E J s B 9 A k j x 8 / F V P u 2 r U r 9 O 6 7 1 2 h 2 d p a w q w g 6 e a e n p 2 l x Y Y m G h o Z k H p M G t N W r V y N M v o d S x j / 7 6 / 9 F n 3 z y M b e v W u j 4 8 e P 0 M c d h / o E 8 p z t k Z L Q Q R o d a c I x r r O l F S b M P H H 9 6 8 N w 2 d 1 Q M n O K C w S o 3 b J t b M k 3 D G m 9 g + + i O F O l i r z K r M N L h 5 c t h 6 u 3 t I q f T x Z r F Q 5 H I 5 l v H w K H w 7 N l z c X l f v n x Z 0 u C 9 e / T w i a x s e + 7 c G Q q H w 0 I g l K H V 7 E N f F N p S G H R b D V w L J w f K d 2 r N S Y + n n W y t Y C f D g o Q S 5 2 v K E w 2 z V G D B 8 m J U z N F H H 5 w w P u n t o 6 G h D h G Q v y A T g J E P c B x A M 4 A g 9 + 4 9 p P n 5 O S H a R s A 5 j H x A 5 6 4 G v H i f / u A T + u i j D 0 T j a B I p j a M g Y z N Z w q H y t q Z W 6 G t B q O 6 w e p i q y q B C H J t / 1 m M j b i f Y a 3 B s A x X A + L f d B L S T F X 6 / j 9 r a 2 k U u X 7 4 k o 8 + f P H k q b a B a A F m w 0 O Z W l i 7 T C 1 Z q Y I d H b D 6 3 E X A t v H 9 Y d P l i T 6 a S M J Z Q i z p n D K K u V Z f e k t h K Q z V Q C W i O 7 T o O N s K l v s 2 d E J F I W E h w 4 c J 5 u n v n O 1 p Z q e y 0 B e D V w w j 0 1 w 2 K B b D + g 1 q s E p s i q C 9 G f C O k 0 y n Z G K F Y L M l u 9 a c 7 s h T 0 K L e 8 J k 5 t 2 W H P 9 B 6 B C Y U f a x d p w I p s / s 3 3 0 t V w G Z V 6 I 6 A t 1 N 7 e T o F A g D 5 k 8 + 3 R o 0 c 1 N R V 2 s 7 e a c x s B G x z A M Q E y a U L h f U u L i 2 L + A c w H I Q X g 9 6 u 5 V / j z u 4 u y i + O 1 P k z V 1 + 1 p k E q L c Y z M k f d b 6 9 D b F X l o 2 U k a 2 B s 4 H b W f 5 K i c 8 N S N j I z R y V O q c Y 8 O 2 E u X L t L 4 2 D g t M A F e P H 9 B c 3 P z M q w I m 9 7 B g b E V Y C d G T S a N 9 o 4 O c U K o A b P l p 4 U i C Q u T D V o K c f R 1 n W J N h S 1 M Q R z z G o N M 8 s f H 1 X X o b U r D 5 D s k u D v p o 0 K 5 / g p A E E w e T C S S d O 3 a 1 Q q v X H N z s / Q N w d O G U Q 5 u t 4 s m x i d p f n 6 e N U 3 5 u p 1 A B s 1 a 2 m G a K J p I W q D R 4 B a / 2 J u h S 1 1 x u o S 2 l e U 8 y O f 3 v d m 9 7 D Z s 5 Z T A w 8 x q I j S w e 5 B N r z H D 1 c D M z I w 4 I K 5 c v U L H j w + J 2 9 o K l A H S 0 S n b 0 t I s M 3 v X o m v S D t q K y b c Z 4 A a 3 o k y S s j k H I s G d L 5 q I v z P g x W D e I n m c W E 1 Y m 3 5 8 7 O V 7 s d S h t y 3 2 0 l C 5 B S P S w G 5 j I L R K / o L K X / Q n w e m A Y T + h Y P C 1 D z B U 8 u V l N V q 8 r a 3 N S N 0 5 o P k 0 8 N k g q b j W J a 7 I h Q 3 k N G m Q B h Q 5 f r I 9 p 0 g m 5 0 p M d H s t e M l t K P v 8 g e I N 7 b T 7 6 G k q U H c o Q / N z C 0 y k F d Y 0 U W p v b 9 t 0 P Q k N j K a 4 e f M W R b m C D w 4 O y s 6 K b w J 4 8 z B K X Q O k 0 K L J B H I F g m x u G m m K c H y O x e f C c t B 5 U 3 O 1 t I T M + m O H P 1 t p K C c V G o T a A y Q y D n F 5 X 7 l 6 m S Y n p + j x w y f i 0 d s M q N j P n z 8 X h 8 V V f t / Z s 2 f p x I n j r 3 3 f d i B E M c h U l i I t z M 2 a h E E a z F X R V N B K n N 7 s A 6 G U 9 v J t 0 U G y X 7 B X G 6 o U 5 w i H T C p N r A b B 3 h y x j J O c b q 9 o J H j v f v A / P q 1 w Q N Q C t h l 1 s i Y 5 c + a M u N J 3 C 3 C P A 9 r E A z H K x F J h S 1 u 7 n F M a i t M K R R l Y C y 0 l 9 5 X j t p y Q q 0 i R p q B Z f + w g N v T y V b m i G n h j Y L U h F w r c g A d b x 7 8 G 8 / M L 1 P W G 5 l 0 1 U k w G o K y N l E l n E g v H m H K A a / g Y k k o m y e l y m d f 4 m d y J U k i d Z 1 K h X 8 x O Y E J Z 6 G U H 4 Y z b S C s 1 t N X O s J Z 2 0 u 9 f + m X n + a 0 A 7 S z s 4 4 v O 2 d 0 E 3 O W V Z F K k s J I K D h M 5 x w 9 W x D F k C d o o n 8 t T P B 6 j Z C J B i w k M a 1 L v V e 0 x S / 1 5 y 2 K / j l 1 k E u I W s 6 + B N w f X U X o 0 4 9 m S / l 9 a W q a j R w f I / Y b u 8 W p Y y V Q p I J U S j K 5 A 2 t L C g h q 6 B O I w 4 X L c j o K 5 i O 1 R M 1 l F R r 5 w X f 1 5 2 2 K v w b E s 4 F D D 6 N s 7 P G Z S v Q 7 o k 8 L A W a z 5 A E A r R N d W a W F + V o 4 3 A 0 Y 3 Y C S E V P g q + A N B k 0 S m V j L i + h i E Q b y p p U U m K w r J Y A b y O b j t 4 9 E o 5 b l N V S o V y O u x n 4 F l u z Z U 2 D 3 J m V c e U N n A 7 g J m X 4 x N w M 3 Q 2 d l O k 5 P T x p H q N 2 p q b q H O r h 4 h C y p + L a D y g w R w e C T Y P E s z A d L p J M f j t L S 4 I E S N x 2 J y n V U r i R Z i w U p J T C u T R A j x G U 9 m 2 J R y u r g t 5 a T V f F i u h X n 4 0 S e X j G + 2 D + x H c R Z V Y B u 3 p R p 4 M z y d 3 9 w p E Q q F u b 0 S l 1 H l m j t Y I g w A W a C x 4 M r W k L F 5 2 a w Q R p d Z p K l Z H A h + f 1 A I 2 W p 4 7 g L B o I z j 0 + 0 h f M f S w r y E 6 H v S z g Z o I h A K 7 b j T X U r j F f I F m l p 1 i O M C u x t i C b J a 9 e d t i u 0 0 l E C e W K o k q 9 t S D Z K 9 O a K s o f K 1 x 8 o K Q I y + v j 4 a H s Y G A U s 0 M j J K 3 9 y 8 b Z x l w o X D M p 5 v d m a a 7 t + 7 T z d u f M P t m s q 5 V h q 6 H B F q w e c H 2 P z D 4 F l I S 2 u 7 c u P z p c r 8 K 5 K f i Y e p 9 V i D B S R D 2 m I c 5 5 T m Y l b Z s i 7 Y z i m h R G V 8 A 3 u H u d d 4 / H p 7 e + j s 2 T P S b m l u b u J K r 6 a u o 1 x Q o W d m Z m l q e p Z O n T 7 F 5 O s 1 2 1 t W Q H M B V j K p 9 6 v P k H Y T h 9 B I 0 F r a D E S f k 4 w 7 Q F v O n Z d j m I D j q 1 7 R T i U m k 9 / v s d Q X G 8 l X T 4 d t V 3 O T W T Y 5 M n 7 O U H d F Q W h Y 4 w 3 s D J g N v N U t Z l D J f / f b L y i d y U g n a y g c o v f e e 0 f 2 4 A W w w T V 2 i s e 0 D w 1 V Z n B S p E z n g p C F C V H g z 9 B x 2 Z i a Q 3 w 2 9 q f N s 1 m H F Z N A I s Q x U R F k S 2 d y 9 O 0 Y J i 5 m W d J 0 4 f x R O n n q q P F t 9 o E t 2 1 B B L 2 x 3 F E j Z L m m Y f b u L X M H B p t / W 8 h E m 2 o 9 / 8 i P 6 6 U 9 / R O f O n 6 W f c F y T C Y h G Y 9 J n V A 2 U X x Z r 8 h l k 0 q I 1 k Q 6 1 p l K j I Q x t B S 0 m h F N p d y d d H C r t h G u P n x j g b y j X G b u I P d t Q Q E l l H O d 6 g 0 B 7 h F v G F q F b A U i F f i A M l l W T A 8 s Y G D h C E x N T 9 P j x Y 3 N T N i 2 Y 6 o F Q E 0 P H T T K Z x y X R R n C 7 Y x K j a C + + R p t 7 u h 1 V L M L L W J D 7 s S N s S y g M l Z G n E W c q x 1 R i A 7 u O 6 b X t V Q F 3 j c m F a D 9 d u H B O 1 u M b G x u n O 3 f u i s a C e P i c I g K I Y x D L J B i H b P 4 l E 3 F + a M J Y w v R 6 t / I k J h N i G o J M K 4 m S I p U s L V a k t t b a q y f Z A T B b 8 T t s J + 2 R G G e 8 I h T n v 6 B h 9 u 0 + X i 5 5 z P x 9 H b T W q L X q k f L c B e j K l c s y M f H e v Q e y O u w 6 j W S Q y C Q X C z p z C / z w R B x h J p s R I q Z T S T H 7 4 C r H w 1 V d k 6 c P P r p S U V f s J L b V U E 4 n X K O c 4 X g y i Z Z q Y C + A h W A 2 c 6 F b A Y 3 T 3 1 / e k d A K E E c L p o r A a T E 3 N 2 e S B q J I p d t F C A u U Y O 1 k p k E j 5 d U C m Y i 7 3 B 7 Z h T 6 W x j m + h g V N g U B g 6 6 b q f g N 6 l g N 7 i t + r y F R k V d 8 g 1 d 4 h l d v a c 3 V 4 e I T a a m y y p o m k S K P i 6 K h t b W 2 x m H d a + N i i r b C s s 2 n 6 J Z P 8 X n Q x l d t O D q e H z 6 s V Z E u s n X p 7 O / g b a 9 c X O 4 h t N R T Q 3 p R R 7 S j J f B U 2 z L 7 d x 5 1 J D + U L m + c l S J L N Z M w t a j Q 0 g b R o 4 q B s 4 A m M x + K y G E y Z U C y G y Y f R F j j W 5 l 4 q h X Y T T D t F J n z f o x m n P F B F i 3 H a B x 9 d N b 7 Z n r D d 4 N h 1 Y p g J Q i q O o 9 A a 2 F 0 U i g 7 6 y 4 h v 0 + 1 B b 7 w s 0 G R + i K 8 t 5 7 8 m k T U O A T l y b L q t r a 4 p M h l p S p g Y X I 5 o J w F C J t F I B Q q F I o p M / F 6 Q J 5 3 O 8 H W K S C A V z D 0 X N p G q r i M 2 E p u O l C h L Z 2 v 5 6 Q R S V Z t + D S 2 1 O + A 6 T X 8 Z 9 r G 2 8 l I 8 s z 5 P 3 z 9 W I k / s e 1 V h G F Y y g S h W M k H 8 P h 8 d G T g i 2 9 h k s 1 k Z r Q 4 z E M s t Z 5 g o c G K Y H b x c v h l u n 8 l 7 u Z x B q m w u S 5 P x A H N I m X u o A + 9 d v 1 i z j t h J 7 E 1 3 l o B P j G r J U O m D 4 M y G N L A 3 W E k 6 6 e a Y j x 5 M e 7 l i o w w U n j 9 / Q R 9 + e F 0 e Y J o 4 V g J t J F j Y Z W x 0 n A K h s E w W x O x b F K 1 4 D P l 8 I p 7 g 4 i 1 K u p h 7 h m D Y 0 k o c p h + 0 F Z d 7 I U d D x + 3 Z m W s V W 7 e h N L w e L j j J W C O D x f R r k G o v M R 9 3 0 h 9 e + j i f 1 Y K Y Y 2 M T F P G X z T o r m R C H V t H H V o F G G h o a V C a 7 o Z E A a C l M 1 0 A f l m 4 z 4 R x C D D 1 6 u e B W Z c 0 P U W i t p q Z Q X V g j d U G o / i 4 u V S a Q Z K 5 h / i H z U Z A N 7 C 3 + 8 2 G O H j 5 8 Q p c v X 5 D x d l Z C Q R Q J l N W A O A Q j H a J M Q q z 9 9 + r V s D g y t H k n p G L B C A r s J I + R F + K c 4 L Q 8 N B N L N J a i a E o 9 R K U 9 V c z R z / 7 m r 4 w 7 s j f s 7 5 Q w J O B D Q S g y w f O n Q j z t G q T a S 3 j 8 E f r 4 4 w 8 o E o 7 Q s 7 E V y u Q V i T S Z 4 K 1 T / U t q P Y h H j x 7 L / r m Y u w T N 1 t b W K m 0 k n D e 1 E B + D R C A V O o N B Q B A J 5 M H Q o 1 c r Q U U m K e 8 8 d X e 3 1 a w T d h R u Y 9 b H X 3 8 3 l u W F + l c 7 2 q m e c x w r E w K / p 4 E 9 g E E c p 9 t F y W S a / v Q S Q 4 k 0 m V i Y T N A + u V y e N d l j m f I x d H x I N n R D B 2 1 z S 7 N J I g m Z J O k U F m I p t 6 N w A D J h q s h s 1 E M 5 J m N B t J a S H / 3 k E 7 M e 2 P 2 v L k w + D Z c D B a n M P t V Y V a E 4 K o x r G t g 9 Q A u F f a r S j w y P U E 9 3 B / l c e J C B I A a h Q A o m F d Z K x 5 p / k g 6 z j k O s n g Q o y 0 K R C Y K p 7 K K R + B q E I N J i N E c v l n w 0 s 8 b X M b m E g F y 2 o a C v r j y 5 d U W o k 8 e 8 y t w T u 1 p l u E k u D u W x B 2 n g j a H b S M 1 M K I S Y R B h 2 p + j D o y l V B i A J E w I E y a H N F I 3 K d W Y 6 X 4 M 2 1 J 1 v 7 9 D 8 w q I c w 3 M X i 8 f E s 4 f 1 9 o Q 4 L A 6 X m 1 4 u u i m R V m S C V t I a 6 u d / / 7 + N O 6 o P O G 6 + G K + r G j g 3 n 6 U l f o p h 8 i E 2 S l a L d x g h i w N G r D z R G k b g T q H I p N p J J 9 q z N N C M a R U Z m R I / N H S M n j x 5 w l o l L R 4 6 D B f C 5 M J A M M A a r M s g k 9 J Q Y t K x Z n r x 4 g U N H h u U e J 4 f f j A R s R m A x + u j J 9 M O W k s q M 7 6 Q w 4 b l m E C I T a k z d P 7 C c X r 3 u t o c u 1 5 g + 4 7 d a u n p U l o K 7 S n 1 N C t r K r O f i i t C A z u A S S Q W 5 C M L y I T 8 h H b B 0 m J P n z 6 l c + f O y X 5 S c C x c u X J J 3 O L T U 9 M y s k G 8 e Y Z 5 B 1 J h P T 2 E W P l I E w z l h t J 8 t e C g a A r X s Z X B a W g T i 2 Z i Q f m + x 2 S q V Q f s L L b v 2 K 0 l J w e V F 0 g 7 K F B Q U i A I p d B U I a k n b Y N c l V B 5 U k v Q F k L l F + F 4 e 1 C R A X m K k Q 2 Y t o G p G c q r V 6 D z 5 8 / z 5 6 G j l + j s 2 d N 0 6 9 Z t e v j o k V E G 6 n 3 4 3 D B r M E y D x 7 F 2 j c / E v L Q Q B f l U 2 U l Z M p G k P I s 5 + p u f / 0 Q + u 9 6 k r t p Q G n 6 / k 7 x u 5 a A o i C f I 0 F A 6 F D G e t C I N U p m o y A o c G G T C A w h 5 Z p F j r e X p 6 3 A c Y O 0 I 9 B 1 p k 0 4 T C 3 E s 9 3 X 9 g / e p t 6 e H v r t 3 X 4 Y Z g U D a f a 7 J h A G v 0 V i S Z t b U d 0 r 7 F y R C u 4 l N P m i n S D h Q c 1 R 7 P a A u C Q W c O d l k z O B E o e l G r C o g 9 Y R U 5 6 R y N E h l w s w F z g 9 k i d o 2 R u W T J o 8 m S c C N / C z Q t 9 / e l e P T p 0 + p c 6 J 9 r K L S k N 9 o T / X 1 9 o g 2 Q 9 r w y A i l k i m Z 9 4 T x e s D Y G j p 6 j X L j c o L p C F E P x x z 9 7 S / + W q 6 r R 9 R N x 2 4 t G T y C P W A N M 8 E Q R S S D a A h R Q T h u P n k P G b H w e 6 2 i N J L K B 0 U i R R 6 I 9 d j l U G R C H E T A i k Z C A h C I r 1 H n O J T r 1 T H O x b i t F A w F R Y s t L S 1 J f 1 R H R x t h i j u c R V k 2 7 2 L c b t J l Z T 4 M j f C z H 3 9 c s 6 z r R R y 3 X k 7 W d Q 1 7 8 G i R c k V + M r g 8 p s c P 6 x J g T T f l 9 V M h t j 1 R h a o K V j y B y A T 1 c g A B 4 i D g U C U w O C b / O I c I Q o N c p o B Y J X q n P 0 0 h b 4 E S y a S M u 4 P m U S a e F p h s 1 m O l q R 4 8 e E g h J h R W Q m p p a a G 2 9 j Z F N i Z S l k 2 6 7 z D 3 C g R i M m F R F n j 1 C p B c l v w + D / 3 T L 3 9 u 3 G t 9 o m 5 N P o 3 L F z t k N L o 2 H x D q A l N P Q X 6 C S l w 9 R d U T G K I r U r l C H R j I 7 z F C I Q 9 + I 4 i i K 3 9 l P p h p k l c q H v R w f n H 6 y v K K f A b S t B Z C u s T N N L S P V B 6 f P X e W e n t 7 K R w O y b a j + j z k H p N J t B F f K y Y e 4 g i Z W A 4 q 1 j 2 Z g L o n F H D 1 U h d X F p C H C 0 h C T S Y V o j C l s k g F g n C l w d O W K 4 c m l V Q + q Y X 1 D f k 9 K q b + 8 J u Q J r 8 Z x 2 X z 1 0 o m d V 7 F T 3 d k J J y Y m F A 7 w A d D n I c g k T o v + W m E V l J B o H U w a q K r u 1 u c E J L G 2 u n u h F O R C O V h k A h t J v X w y 9 E / / 8 v f y l 3 X O x y 3 X t W 3 y a e R S G T p 8 f d L b O I p s 0 8 6 f l 2 6 s 1 e b f W z u Q d j s w 3 a X K q 7 M P 2 U C 6 m N 8 o v 1 M w U 0 J L 0 Q C e R S V y i F I V B Z 9 X Y V m N k K Q C / F P j 6 d o d G S U e n q 6 1 Y I p h n m H 9 0 A 7 w S R U b S c m m K G x E I d Z B z J 1 d H Q I m f A Q w + q v 9 6 e c l M 6 W 2 0 w g n Z C J z b w i m 3 v / 5 + / + p + z 4 c R B Q l / 1 Q t S Q U 8 l E 4 6 D I L T Z w V x h P R a v Z p T a U G 1 r J I x Y C o p 2 8 5 b q l w N k D 5 P h A q E k D U P f L 9 g i C o + B L i u N J z p 0 w + / m 2 4 l k O t p c x r O F 8 Q v 3 4 0 K R U e i 1 m i L a o 0 k 8 o X l X 9 q / F 0 m q 9 J 1 n m L 3 j Z X V V V p e W a X F p S V J z + Y K 3 G Z y m G S C N i q T S Z V R b 1 8 X k 8 n e C 6 9 s R x y 3 X 0 3 Z o 8 b s E r 6 5 P U Y F U p r J O i Q J M 0 J N R w U 0 l K G p K r V U O c 4 v y B 4 j j k + W F 0 t U H W t U J l W e e z O A M E b U j I N M c m Q J c Y 5 D n J V Q H U v c C M 1 j 8 x w I Z Y l z + O l Q i i Y n J 6 m j s 5 N c n F d C N i G h u h b h S r J E i z E H H W 2 B a a i I N T U 9 T V 3 8 H p B t Y n y C Q i 1 d 9 G z e J V p L i I e H m z z g l G Z C 3 O d z 0 7 / 8 6 h d y z w c F B 4 5 Q w I 1 v R r m J C 9 I w o Y R I L n n a K p P P M P 1 M M u E 6 K 5 m g t B W R K s k F I C 4 R D n T c P F N G x Y F G d e L m 2 S 7 1 3 n o N R 7 n a W 0 J 5 l V B S h B T q Q i G N n N f p x n G V M E M s x 0 V u O 2 W p N Z C l m e k Z 2 X 1 D k Y l J x F o J 1 8 D M M 8 0 9 a U 8 p M m E / 3 m A w o E w / P p 6 d m 6 P p d B e l W U O Z Z h 4 T C w 4 I 7 d X z u F 3 0 f / / f P 6 j 8 P U B w 3 B 4 + e I Q C v r o x z N W p S l M Z 5 A K h l K Z i W i A u J F L E E v K Y 5 F I C M k g o / 8 Y 1 + B I 5 Z 6 R p W K K v x Q Y 5 z 9 X b i K h Q X o 0 X I Q J i E u J Y j t Q x i z p U x 3 K k 4 4 a U j y v J h P C j w R Q 9 e v i I z l 8 4 J + a f 6 R q 3 a K h q M k E W F h e p p b l Z C A X i 3 B p W y 4 i J m Q d C G W a e 0 l J Z 1 n w O + v W / / R P u 9 M C B C T U t Z X A Q 8 Z c v X 6 C D y i C R 0 l Z C L E k D g b S G U q E a q V 4 m E 7 + o O F h S F Q f k G h U p 8 0 i f k 1 e N y i O F c r a b M a 7 U G l z N z R N C B B U z L l F E k B h C F n 2 9 S l f n z X P G + c o 0 g 1 A g i p H + 0 b E U P b j / k C 5 c O C / n a / Y 1 6 T g T C e H 3 L 0 Z p a L B P S J b J 5 e n B l E t p I w w L g 7 k n Z p 7 q c y o W s j I a + 9 f / 9 s / l v D t g O N C E y u e L 9 P U N J p U D B K o k l G g r T S a T U I p M S m M Z B B J R 6 c I l e T E I h D S k y A E g F 6 h z x u v W g U p t R M E M v E q g 4 8 Z J V H 4 z 5 B j + 5 Z w i h U 5 X U b w w Y X C W K 7 + 6 n l + Z K P K H N B z z N U e a c t T f k q O 7 d 7 + T 9 c l B F t 1 m 0 m I l E + L Q T t 8 8 n q d Y M k u h 1 l 4 + x y Q D i a r I Z N V M v / z 1 P 5 D X + / q N s + s V j m 8 P M K G A H N v x X 3 7 9 n H + p J h J c 6 o p Q o q m q S c X s U B o L z C i T S Y 4 N 8 p T j B m l w 3 g g 1 J K V 8 u D G M 3 E c F N w E i I K i I c 6 g S j C S E i K j j d a Q y R K 7 U 2 q h C y n 1 v 6 F S 9 P p C W 1 Y a S q R Q F A 0 F l 5 s G 0 4 / N C F G 3 m V R H q z j i W / 4 J G 4 n Q r m Z A m b S b W T C C T y 0 m / / N U v y O d b v 9 P h Q c K B J 5 T G H / 7 0 h K s b i A M i W U m l i F Q 2 + x S B 9 D F I o g m l S K L j D A 7 l W L 4 B c f l X 8 Y r A i N S A U e X l V Q e I S N R 4 U Y E 6 C Q J I m j 6 H i P z j R R 1 X x O V 8 O a 6 k r J k Q Y p h R M Z + R Q a w Y 4 V D Z Z l I E M g l m E E l J k e 5 M Y K l k E A 5 k U h o q z + 0 l R S a Q K i s a 6 d f / e j D b T N V w f D t y O A g F f P H 7 h 1 z V D M 0 k x N K k M t p U J q E U q T S 5 l F j I B Y L g n + N C F + G L I o 1 K M y D X b g 1 c r / E q c Q E q v B E 1 4 2 Y a y M A x + c e L c W y k q z i S Q R g V I q L P S b p h 9 l 3 s T l P Q U 6 T p G b i 9 u + S 8 a J s q A Y E k N O L o Y 0 K H r Z B M N B Q T T G s k b e Y x s b C C 7 K / + 9 R / l f g 4 D m F A z K v c P C W 7 e f E a x e M Y g V H k Q r S a V J p Q 2 + 0 x y G X G T S E I W l S 6 Q Y x V K I B d K 1 E D F Q R W M I j A D 6 7 F x B C I Y o a T p c 4 j I v 4 5 L T O L m s S l a M 7 E w M Y 6 1 5 a g z l K P h V y M 0 e O z o u j a T F q W l E B Z o L V m i k S W S j l 3 V 2 c t k E m 2 F d h L i i k x w S v T 2 d N H P 6 3 g q x k 5 w 6 A g F 3 L / 3 i m b n o 1 W k 0 v 1 U i m B C I I N c V k K Z Z D J E q C N c K Y f q X w 4 M q L R N I a W g i k J F y 8 U i x D B D S x z E U A d y L E c 6 b k j 5 2 E I m l j O d G W r y M R G Y F O h H a o p E F I H 4 n I T Q S B y H N o q n i v R 0 D q N Q o K U M E R J p z W S Q y C C T w 1 G i 0 2 d O 0 O c / / Y H c 6 2 G C 4 8 4 h J B S w u h q n G 6 y t m D W K V E Z 7 S p F J E Q t h h a a C z x d U E W J x T L 0 o 8 k i I 0 / K q z q m Y E Z q n 1 o H r r Q X G A b h g x o 2 Y c a E Q B W f 1 N T h v p h l x I 6 w U T a o i v T + Q F o 0 0 N j 4 u n b i 4 e 6 t G g g Z T g 2 H R T i p v G K 1 M P x Z o I y G T 4 c k D u T j u d r v o 5 3 / 3 M + r q x n C i w w f H n d H D S S g A l e W 3 v 7 3 L l Y E z Q k w + Z f p t x f z j k + U 4 Q 6 V Z S a X j 5 o u g H C u j s g B A B h 3 T c Z D A T O E A x + o i C X E s 1 x h x Q + R 6 o 6 1 k d Z F j b b 2 L P V k a H R u n I / 1 9 o o l w X p M J 4 f i y I t h 8 1 P D y I V 3 I B P J A Q y k S K T M v x 1 9 V l J W P f v m r v 5 d B y Y c T R P 8 N O 6 b k p / a l E y s A A A A A S U V O R K 5 C Y I I = < / I m a g e > < / T o u r > < / T o u r s > < / V i s u a l i z a t i o n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5FD7BCEB56D45B69BE93551563CB1" ma:contentTypeVersion="14" ma:contentTypeDescription="Create a new document." ma:contentTypeScope="" ma:versionID="ef49a3a95457a9ebd2ce3bb8236cb687">
  <xsd:schema xmlns:xsd="http://www.w3.org/2001/XMLSchema" xmlns:xs="http://www.w3.org/2001/XMLSchema" xmlns:p="http://schemas.microsoft.com/office/2006/metadata/properties" xmlns:ns1="http://schemas.microsoft.com/sharepoint/v3" xmlns:ns3="925c0704-f0d6-4ea0-9f9b-026675a571a3" xmlns:ns4="444c7ff0-30dd-4b2e-b0aa-fc8c367e9917" targetNamespace="http://schemas.microsoft.com/office/2006/metadata/properties" ma:root="true" ma:fieldsID="09887bc08b7b00a074de7a4aeda714f4" ns1:_="" ns3:_="" ns4:_="">
    <xsd:import namespace="http://schemas.microsoft.com/sharepoint/v3"/>
    <xsd:import namespace="925c0704-f0d6-4ea0-9f9b-026675a571a3"/>
    <xsd:import namespace="444c7ff0-30dd-4b2e-b0aa-fc8c367e9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c0704-f0d6-4ea0-9f9b-026675a57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c7ff0-30dd-4b2e-b0aa-fc8c367e9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F2D7C5-7015-45C8-BAF5-044337146724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925c0704-f0d6-4ea0-9f9b-026675a571a3"/>
    <ds:schemaRef ds:uri="http://schemas.microsoft.com/office/infopath/2007/PartnerControls"/>
    <ds:schemaRef ds:uri="http://schemas.microsoft.com/office/2006/documentManagement/types"/>
    <ds:schemaRef ds:uri="444c7ff0-30dd-4b2e-b0aa-fc8c367e9917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9B13E7-828A-4B39-9160-033EE7B8D82B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642DBB92-3387-4136-B086-528BBCD9D326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32307F0E-1C9D-4B02-B75E-61911C3F50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5c0704-f0d6-4ea0-9f9b-026675a571a3"/>
    <ds:schemaRef ds:uri="444c7ff0-30dd-4b2e-b0aa-fc8c367e9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6004711-73AA-472D-BC5A-DE27F728B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Terrazas, Renata</dc:creator>
  <cp:lastModifiedBy>Microsoft Office User</cp:lastModifiedBy>
  <cp:lastPrinted>2020-02-24T23:17:13Z</cp:lastPrinted>
  <dcterms:created xsi:type="dcterms:W3CDTF">2019-12-18T21:44:37Z</dcterms:created>
  <dcterms:modified xsi:type="dcterms:W3CDTF">2020-03-03T02:02:01Z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0x01010093B5FD7BCEB56D45B69BE93551563CB1</vt:lpwstr>
  </property>
</Properties>
</file>